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80" windowHeight="11925" activeTab="1"/>
  </bookViews>
  <sheets>
    <sheet name="使い方" sheetId="2" r:id="rId1"/>
    <sheet name="年次有給休暇取得管理台帳" sheetId="1" r:id="rId2"/>
    <sheet name="労使協定例（計画的付与）" sheetId="3" r:id="rId3"/>
    <sheet name="労使協定例（時間単位） " sheetId="5" r:id="rId4"/>
  </sheets>
  <calcPr calcId="145621"/>
</workbook>
</file>

<file path=xl/calcChain.xml><?xml version="1.0" encoding="utf-8"?>
<calcChain xmlns="http://schemas.openxmlformats.org/spreadsheetml/2006/main">
  <c r="AD192" i="1" l="1"/>
  <c r="Z195" i="1"/>
  <c r="BP191" i="1" l="1"/>
  <c r="AE20" i="1" l="1"/>
  <c r="AK189" i="1" l="1"/>
  <c r="AI189" i="1"/>
  <c r="AG189" i="1"/>
  <c r="AE189" i="1"/>
  <c r="AK188" i="1"/>
  <c r="AI188" i="1"/>
  <c r="AG188" i="1"/>
  <c r="AE188" i="1"/>
  <c r="AL187" i="1"/>
  <c r="AJ187" i="1"/>
  <c r="AG187" i="1"/>
  <c r="AE187" i="1"/>
  <c r="AK186" i="1"/>
  <c r="AI186" i="1"/>
  <c r="AG186" i="1"/>
  <c r="AE186" i="1"/>
  <c r="AK185" i="1"/>
  <c r="AI185" i="1"/>
  <c r="AG185" i="1"/>
  <c r="AE185" i="1"/>
  <c r="AL184" i="1"/>
  <c r="AJ184" i="1"/>
  <c r="AG184" i="1"/>
  <c r="AE184" i="1"/>
  <c r="AK183" i="1"/>
  <c r="AI183" i="1"/>
  <c r="AG183" i="1"/>
  <c r="AE183" i="1"/>
  <c r="AK182" i="1"/>
  <c r="AI182" i="1"/>
  <c r="AG182" i="1"/>
  <c r="AE182" i="1"/>
  <c r="AL181" i="1"/>
  <c r="AJ181" i="1"/>
  <c r="AG181" i="1"/>
  <c r="AE181" i="1"/>
  <c r="AK180" i="1"/>
  <c r="AI180" i="1"/>
  <c r="AG180" i="1"/>
  <c r="AE180" i="1"/>
  <c r="AK179" i="1"/>
  <c r="AI179" i="1"/>
  <c r="AG179" i="1"/>
  <c r="AE179" i="1"/>
  <c r="AL178" i="1"/>
  <c r="AJ178" i="1"/>
  <c r="AG178" i="1"/>
  <c r="AE178" i="1"/>
  <c r="AK177" i="1"/>
  <c r="AI177" i="1"/>
  <c r="AG177" i="1"/>
  <c r="AE177" i="1"/>
  <c r="AK176" i="1"/>
  <c r="AI176" i="1"/>
  <c r="AG176" i="1"/>
  <c r="AE176" i="1"/>
  <c r="AL175" i="1"/>
  <c r="AJ175" i="1"/>
  <c r="AG175" i="1"/>
  <c r="AE175" i="1"/>
  <c r="AK174" i="1"/>
  <c r="AI174" i="1"/>
  <c r="AG174" i="1"/>
  <c r="AE174" i="1"/>
  <c r="AK173" i="1"/>
  <c r="AI173" i="1"/>
  <c r="AG173" i="1"/>
  <c r="AE173" i="1"/>
  <c r="AL172" i="1"/>
  <c r="AJ172" i="1"/>
  <c r="AG172" i="1"/>
  <c r="AE172" i="1"/>
  <c r="AK171" i="1"/>
  <c r="AI171" i="1"/>
  <c r="AG171" i="1"/>
  <c r="AE171" i="1"/>
  <c r="AK170" i="1"/>
  <c r="AI170" i="1"/>
  <c r="AG170" i="1"/>
  <c r="AE170" i="1"/>
  <c r="AL169" i="1"/>
  <c r="AJ169" i="1"/>
  <c r="AG169" i="1"/>
  <c r="AE169" i="1"/>
  <c r="AK168" i="1"/>
  <c r="AI168" i="1"/>
  <c r="AG168" i="1"/>
  <c r="AE168" i="1"/>
  <c r="AK167" i="1"/>
  <c r="AI167" i="1"/>
  <c r="AG167" i="1"/>
  <c r="AE167" i="1"/>
  <c r="AL166" i="1"/>
  <c r="AJ166" i="1"/>
  <c r="AG166" i="1"/>
  <c r="AE166" i="1"/>
  <c r="AK165" i="1"/>
  <c r="AI165" i="1"/>
  <c r="AG165" i="1"/>
  <c r="AE165" i="1"/>
  <c r="AK164" i="1"/>
  <c r="AI164" i="1"/>
  <c r="AG164" i="1"/>
  <c r="AE164" i="1"/>
  <c r="AL163" i="1"/>
  <c r="AJ163" i="1"/>
  <c r="AG163" i="1"/>
  <c r="AE163" i="1"/>
  <c r="AK162" i="1"/>
  <c r="AI162" i="1"/>
  <c r="AG162" i="1"/>
  <c r="AE162" i="1"/>
  <c r="AK161" i="1"/>
  <c r="AI161" i="1"/>
  <c r="AG161" i="1"/>
  <c r="AE161" i="1"/>
  <c r="AL160" i="1"/>
  <c r="AJ160" i="1"/>
  <c r="AG160" i="1"/>
  <c r="AE160" i="1"/>
  <c r="AK159" i="1"/>
  <c r="AI159" i="1"/>
  <c r="AG159" i="1"/>
  <c r="AE159" i="1"/>
  <c r="AK158" i="1"/>
  <c r="AI158" i="1"/>
  <c r="AG158" i="1"/>
  <c r="AE158" i="1"/>
  <c r="AL157" i="1"/>
  <c r="AJ157" i="1"/>
  <c r="AG157" i="1"/>
  <c r="AE157" i="1"/>
  <c r="AK156" i="1"/>
  <c r="AI156" i="1"/>
  <c r="AG156" i="1"/>
  <c r="AE156" i="1"/>
  <c r="AK155" i="1"/>
  <c r="AI155" i="1"/>
  <c r="AG155" i="1"/>
  <c r="AE155" i="1"/>
  <c r="AL154" i="1"/>
  <c r="AJ154" i="1"/>
  <c r="AG154" i="1"/>
  <c r="AE154" i="1"/>
  <c r="AK153" i="1"/>
  <c r="AI153" i="1"/>
  <c r="AG153" i="1"/>
  <c r="AE153" i="1"/>
  <c r="AK152" i="1"/>
  <c r="AI152" i="1"/>
  <c r="AG152" i="1"/>
  <c r="AE152" i="1"/>
  <c r="AL151" i="1"/>
  <c r="AJ151" i="1"/>
  <c r="AG151" i="1"/>
  <c r="AE151" i="1"/>
  <c r="AK150" i="1"/>
  <c r="AI150" i="1"/>
  <c r="AG150" i="1"/>
  <c r="AE150" i="1"/>
  <c r="AK149" i="1"/>
  <c r="AI149" i="1"/>
  <c r="AG149" i="1"/>
  <c r="AE149" i="1"/>
  <c r="AL148" i="1"/>
  <c r="AJ148" i="1"/>
  <c r="AG148" i="1"/>
  <c r="AE148" i="1"/>
  <c r="AK147" i="1"/>
  <c r="AI147" i="1"/>
  <c r="AG147" i="1"/>
  <c r="AE147" i="1"/>
  <c r="AK146" i="1"/>
  <c r="AI146" i="1"/>
  <c r="AG146" i="1"/>
  <c r="AE146" i="1"/>
  <c r="AL145" i="1"/>
  <c r="AJ145" i="1"/>
  <c r="AG145" i="1"/>
  <c r="AE145" i="1"/>
  <c r="AK144" i="1"/>
  <c r="AI144" i="1"/>
  <c r="AG144" i="1"/>
  <c r="AE144" i="1"/>
  <c r="AK143" i="1"/>
  <c r="AI143" i="1"/>
  <c r="AG143" i="1"/>
  <c r="AE143" i="1"/>
  <c r="AL142" i="1"/>
  <c r="AJ142" i="1"/>
  <c r="AG142" i="1"/>
  <c r="AE142" i="1"/>
  <c r="AK141" i="1"/>
  <c r="AI141" i="1"/>
  <c r="AG141" i="1"/>
  <c r="AE141" i="1"/>
  <c r="AK140" i="1"/>
  <c r="AI140" i="1"/>
  <c r="AG140" i="1"/>
  <c r="AE140" i="1"/>
  <c r="AL139" i="1"/>
  <c r="AJ139" i="1"/>
  <c r="AG139" i="1"/>
  <c r="AE139" i="1"/>
  <c r="AK138" i="1"/>
  <c r="AI138" i="1"/>
  <c r="AG138" i="1"/>
  <c r="AE138" i="1"/>
  <c r="AK137" i="1"/>
  <c r="AI137" i="1"/>
  <c r="AG137" i="1"/>
  <c r="AE137" i="1"/>
  <c r="AL136" i="1"/>
  <c r="AJ136" i="1"/>
  <c r="AG136" i="1"/>
  <c r="AE136" i="1"/>
  <c r="AK135" i="1"/>
  <c r="AI135" i="1"/>
  <c r="AG135" i="1"/>
  <c r="AE135" i="1"/>
  <c r="AK134" i="1"/>
  <c r="AI134" i="1"/>
  <c r="AG134" i="1"/>
  <c r="AE134" i="1"/>
  <c r="AL133" i="1"/>
  <c r="AJ133" i="1"/>
  <c r="AG133" i="1"/>
  <c r="AE133" i="1"/>
  <c r="AK132" i="1"/>
  <c r="AI132" i="1"/>
  <c r="AG132" i="1"/>
  <c r="AE132" i="1"/>
  <c r="AK131" i="1"/>
  <c r="AI131" i="1"/>
  <c r="AG131" i="1"/>
  <c r="AE131" i="1"/>
  <c r="AL130" i="1"/>
  <c r="AJ130" i="1"/>
  <c r="AG130" i="1"/>
  <c r="AE130" i="1"/>
  <c r="AK129" i="1"/>
  <c r="AI129" i="1"/>
  <c r="AG129" i="1"/>
  <c r="AE129" i="1"/>
  <c r="AK128" i="1"/>
  <c r="AI128" i="1"/>
  <c r="AG128" i="1"/>
  <c r="AE128" i="1"/>
  <c r="AL127" i="1"/>
  <c r="AJ127" i="1"/>
  <c r="AG127" i="1"/>
  <c r="AE127" i="1"/>
  <c r="AK126" i="1"/>
  <c r="AI126" i="1"/>
  <c r="AG126" i="1"/>
  <c r="AE126" i="1"/>
  <c r="AK125" i="1"/>
  <c r="AI125" i="1"/>
  <c r="AG125" i="1"/>
  <c r="AE125" i="1"/>
  <c r="AL124" i="1"/>
  <c r="AJ124" i="1"/>
  <c r="AG124" i="1"/>
  <c r="AE124" i="1"/>
  <c r="AK123" i="1"/>
  <c r="AI123" i="1"/>
  <c r="AG123" i="1"/>
  <c r="AE123" i="1"/>
  <c r="AK122" i="1"/>
  <c r="AI122" i="1"/>
  <c r="AG122" i="1"/>
  <c r="AE122" i="1"/>
  <c r="AL121" i="1"/>
  <c r="AJ121" i="1"/>
  <c r="AG121" i="1"/>
  <c r="AE121" i="1"/>
  <c r="AK120" i="1"/>
  <c r="AI120" i="1"/>
  <c r="AG120" i="1"/>
  <c r="AE120" i="1"/>
  <c r="AK119" i="1"/>
  <c r="AI119" i="1"/>
  <c r="AG119" i="1"/>
  <c r="AE119" i="1"/>
  <c r="AL118" i="1"/>
  <c r="AJ118" i="1"/>
  <c r="AG118" i="1"/>
  <c r="AE118" i="1"/>
  <c r="AK117" i="1"/>
  <c r="AI117" i="1"/>
  <c r="AG117" i="1"/>
  <c r="AE117" i="1"/>
  <c r="AK116" i="1"/>
  <c r="AI116" i="1"/>
  <c r="AG116" i="1"/>
  <c r="AE116" i="1"/>
  <c r="AL115" i="1"/>
  <c r="AJ115" i="1"/>
  <c r="AG115" i="1"/>
  <c r="AE115" i="1"/>
  <c r="AK114" i="1"/>
  <c r="AI114" i="1"/>
  <c r="AG114" i="1"/>
  <c r="AE114" i="1"/>
  <c r="AK113" i="1"/>
  <c r="AI113" i="1"/>
  <c r="AG113" i="1"/>
  <c r="AE113" i="1"/>
  <c r="AL112" i="1"/>
  <c r="AJ112" i="1"/>
  <c r="AG112" i="1"/>
  <c r="AE112" i="1"/>
  <c r="AK111" i="1"/>
  <c r="AI111" i="1"/>
  <c r="AG111" i="1"/>
  <c r="AE111" i="1"/>
  <c r="AK110" i="1"/>
  <c r="AI110" i="1"/>
  <c r="AG110" i="1"/>
  <c r="AE110" i="1"/>
  <c r="AL109" i="1"/>
  <c r="AJ109" i="1"/>
  <c r="AG109" i="1"/>
  <c r="AE109" i="1"/>
  <c r="AK108" i="1"/>
  <c r="AI108" i="1"/>
  <c r="AG108" i="1"/>
  <c r="AE108" i="1"/>
  <c r="AK107" i="1"/>
  <c r="AI107" i="1"/>
  <c r="AG107" i="1"/>
  <c r="AE107" i="1"/>
  <c r="AL106" i="1"/>
  <c r="AJ106" i="1"/>
  <c r="AG106" i="1"/>
  <c r="AE106" i="1"/>
  <c r="AK105" i="1"/>
  <c r="AI105" i="1"/>
  <c r="AG105" i="1"/>
  <c r="AE105" i="1"/>
  <c r="AK104" i="1"/>
  <c r="AI104" i="1"/>
  <c r="AG104" i="1"/>
  <c r="AE104" i="1"/>
  <c r="AL103" i="1"/>
  <c r="AJ103" i="1"/>
  <c r="AG103" i="1"/>
  <c r="AE103" i="1"/>
  <c r="AK102" i="1"/>
  <c r="AI102" i="1"/>
  <c r="AG102" i="1"/>
  <c r="AE102" i="1"/>
  <c r="AK101" i="1"/>
  <c r="AI101" i="1"/>
  <c r="AG101" i="1"/>
  <c r="AE101" i="1"/>
  <c r="AL100" i="1"/>
  <c r="AJ100" i="1"/>
  <c r="AG100" i="1"/>
  <c r="AE100" i="1"/>
  <c r="AK99" i="1"/>
  <c r="AI99" i="1"/>
  <c r="AG99" i="1"/>
  <c r="AE99" i="1"/>
  <c r="AK98" i="1"/>
  <c r="AI98" i="1"/>
  <c r="AG98" i="1"/>
  <c r="AE98" i="1"/>
  <c r="AL97" i="1"/>
  <c r="AJ97" i="1"/>
  <c r="AG97" i="1"/>
  <c r="AE97" i="1"/>
  <c r="AK96" i="1"/>
  <c r="AI96" i="1"/>
  <c r="AG96" i="1"/>
  <c r="AE96" i="1"/>
  <c r="AK95" i="1"/>
  <c r="AI95" i="1"/>
  <c r="AG95" i="1"/>
  <c r="AE95" i="1"/>
  <c r="AL94" i="1"/>
  <c r="AJ94" i="1"/>
  <c r="AG94" i="1"/>
  <c r="AE94" i="1"/>
  <c r="AK93" i="1"/>
  <c r="AI93" i="1"/>
  <c r="AG93" i="1"/>
  <c r="AE93" i="1"/>
  <c r="AK92" i="1"/>
  <c r="AI92" i="1"/>
  <c r="AG92" i="1"/>
  <c r="AE92" i="1"/>
  <c r="AL91" i="1"/>
  <c r="AJ91" i="1"/>
  <c r="AG91" i="1"/>
  <c r="AE91" i="1"/>
  <c r="AK90" i="1"/>
  <c r="AI90" i="1"/>
  <c r="AG90" i="1"/>
  <c r="AE90" i="1"/>
  <c r="AK89" i="1"/>
  <c r="AI89" i="1"/>
  <c r="AG89" i="1"/>
  <c r="AE89" i="1"/>
  <c r="AL88" i="1"/>
  <c r="AJ88" i="1"/>
  <c r="AG88" i="1"/>
  <c r="AE88" i="1"/>
  <c r="AK87" i="1"/>
  <c r="AI87" i="1"/>
  <c r="AG87" i="1"/>
  <c r="AE87" i="1"/>
  <c r="AK86" i="1"/>
  <c r="AI86" i="1"/>
  <c r="AG86" i="1"/>
  <c r="AE86" i="1"/>
  <c r="AL85" i="1"/>
  <c r="AJ85" i="1"/>
  <c r="AG85" i="1"/>
  <c r="AE85" i="1"/>
  <c r="AK84" i="1"/>
  <c r="AI84" i="1"/>
  <c r="AG84" i="1"/>
  <c r="AE84" i="1"/>
  <c r="AK83" i="1"/>
  <c r="AI83" i="1"/>
  <c r="AG83" i="1"/>
  <c r="AE83" i="1"/>
  <c r="AL82" i="1"/>
  <c r="AJ82" i="1"/>
  <c r="AG82" i="1"/>
  <c r="AE82" i="1"/>
  <c r="AK81" i="1"/>
  <c r="AI81" i="1"/>
  <c r="AG81" i="1"/>
  <c r="AE81" i="1"/>
  <c r="AK80" i="1"/>
  <c r="AI80" i="1"/>
  <c r="AG80" i="1"/>
  <c r="AE80" i="1"/>
  <c r="AL79" i="1"/>
  <c r="AJ79" i="1"/>
  <c r="AG79" i="1"/>
  <c r="AE79" i="1"/>
  <c r="AK78" i="1"/>
  <c r="AI78" i="1"/>
  <c r="AG78" i="1"/>
  <c r="AE78" i="1"/>
  <c r="AK77" i="1"/>
  <c r="AI77" i="1"/>
  <c r="AG77" i="1"/>
  <c r="AE77" i="1"/>
  <c r="AL76" i="1"/>
  <c r="AJ76" i="1"/>
  <c r="AG76" i="1"/>
  <c r="AE76" i="1"/>
  <c r="AK75" i="1"/>
  <c r="AI75" i="1"/>
  <c r="AG75" i="1"/>
  <c r="AE75" i="1"/>
  <c r="AK74" i="1"/>
  <c r="AI74" i="1"/>
  <c r="AG74" i="1"/>
  <c r="AE74" i="1"/>
  <c r="AL73" i="1"/>
  <c r="AJ73" i="1"/>
  <c r="AG73" i="1"/>
  <c r="AE73" i="1"/>
  <c r="AK72" i="1"/>
  <c r="AI72" i="1"/>
  <c r="AG72" i="1"/>
  <c r="AE72" i="1"/>
  <c r="AK71" i="1"/>
  <c r="AI71" i="1"/>
  <c r="AG71" i="1"/>
  <c r="AE71" i="1"/>
  <c r="AL70" i="1"/>
  <c r="AJ70" i="1"/>
  <c r="AG70" i="1"/>
  <c r="AE70" i="1"/>
  <c r="AK69" i="1"/>
  <c r="AI69" i="1"/>
  <c r="AG69" i="1"/>
  <c r="AE69" i="1"/>
  <c r="AK68" i="1"/>
  <c r="AI68" i="1"/>
  <c r="AG68" i="1"/>
  <c r="AE68" i="1"/>
  <c r="AL67" i="1"/>
  <c r="AJ67" i="1"/>
  <c r="AG67" i="1"/>
  <c r="AE67" i="1"/>
  <c r="AK66" i="1"/>
  <c r="AI66" i="1"/>
  <c r="AG66" i="1"/>
  <c r="AE66" i="1"/>
  <c r="AK65" i="1"/>
  <c r="AI65" i="1"/>
  <c r="AG65" i="1"/>
  <c r="AE65" i="1"/>
  <c r="AL64" i="1"/>
  <c r="AJ64" i="1"/>
  <c r="AG64" i="1"/>
  <c r="AE64" i="1"/>
  <c r="AK63" i="1"/>
  <c r="AI63" i="1"/>
  <c r="AG63" i="1"/>
  <c r="AE63" i="1"/>
  <c r="AK62" i="1"/>
  <c r="AI62" i="1"/>
  <c r="AG62" i="1"/>
  <c r="AE62" i="1"/>
  <c r="AL61" i="1"/>
  <c r="AJ61" i="1"/>
  <c r="AG61" i="1"/>
  <c r="AE61" i="1"/>
  <c r="AK60" i="1"/>
  <c r="AI60" i="1"/>
  <c r="AG60" i="1"/>
  <c r="AE60" i="1"/>
  <c r="AK59" i="1"/>
  <c r="AI59" i="1"/>
  <c r="AG59" i="1"/>
  <c r="AE59" i="1"/>
  <c r="AL58" i="1"/>
  <c r="AJ58" i="1"/>
  <c r="AG58" i="1"/>
  <c r="AE58" i="1"/>
  <c r="AK57" i="1"/>
  <c r="AI57" i="1"/>
  <c r="AG57" i="1"/>
  <c r="AE57" i="1"/>
  <c r="AK56" i="1"/>
  <c r="AI56" i="1"/>
  <c r="AG56" i="1"/>
  <c r="AE56" i="1"/>
  <c r="AL55" i="1"/>
  <c r="AJ55" i="1"/>
  <c r="AG55" i="1"/>
  <c r="AE55" i="1"/>
  <c r="AK54" i="1"/>
  <c r="AI54" i="1"/>
  <c r="AG54" i="1"/>
  <c r="AE54" i="1"/>
  <c r="AK53" i="1"/>
  <c r="AI53" i="1"/>
  <c r="AG53" i="1"/>
  <c r="AE53" i="1"/>
  <c r="AL52" i="1"/>
  <c r="AJ52" i="1"/>
  <c r="AG52" i="1"/>
  <c r="AE52" i="1"/>
  <c r="AK51" i="1"/>
  <c r="AI51" i="1"/>
  <c r="AG51" i="1"/>
  <c r="AE51" i="1"/>
  <c r="AK50" i="1"/>
  <c r="AI50" i="1"/>
  <c r="AG50" i="1"/>
  <c r="AE50" i="1"/>
  <c r="AL49" i="1"/>
  <c r="AJ49" i="1"/>
  <c r="AG49" i="1"/>
  <c r="AE49" i="1"/>
  <c r="AK48" i="1"/>
  <c r="AI48" i="1"/>
  <c r="AG48" i="1"/>
  <c r="AE48" i="1"/>
  <c r="AK47" i="1"/>
  <c r="AI47" i="1"/>
  <c r="AG47" i="1"/>
  <c r="AE47" i="1"/>
  <c r="AL46" i="1"/>
  <c r="AJ46" i="1"/>
  <c r="AG46" i="1"/>
  <c r="AE46" i="1"/>
  <c r="AK45" i="1"/>
  <c r="AI45" i="1"/>
  <c r="AG45" i="1"/>
  <c r="AE45" i="1"/>
  <c r="AK44" i="1"/>
  <c r="AI44" i="1"/>
  <c r="AG44" i="1"/>
  <c r="AE44" i="1"/>
  <c r="AL43" i="1"/>
  <c r="AJ43" i="1"/>
  <c r="AG43" i="1"/>
  <c r="AE43" i="1"/>
  <c r="AK42" i="1"/>
  <c r="AI42" i="1"/>
  <c r="AG42" i="1"/>
  <c r="AE42" i="1"/>
  <c r="AK41" i="1"/>
  <c r="AI41" i="1"/>
  <c r="AG41" i="1"/>
  <c r="AE41" i="1"/>
  <c r="AL40" i="1"/>
  <c r="AJ40" i="1"/>
  <c r="AG40" i="1"/>
  <c r="AE40" i="1"/>
  <c r="AK39" i="1"/>
  <c r="AI39" i="1"/>
  <c r="AG39" i="1"/>
  <c r="AE39" i="1"/>
  <c r="AK38" i="1"/>
  <c r="AI38" i="1"/>
  <c r="AG38" i="1"/>
  <c r="AE38" i="1"/>
  <c r="AL37" i="1"/>
  <c r="AJ37" i="1"/>
  <c r="AG37" i="1"/>
  <c r="AE37" i="1"/>
  <c r="AK36" i="1"/>
  <c r="AI36" i="1"/>
  <c r="AG36" i="1"/>
  <c r="AE36" i="1"/>
  <c r="AK35" i="1"/>
  <c r="AI35" i="1"/>
  <c r="AG35" i="1"/>
  <c r="AE35" i="1"/>
  <c r="AL34" i="1"/>
  <c r="AJ34" i="1"/>
  <c r="AG34" i="1"/>
  <c r="AE34" i="1"/>
  <c r="AK33" i="1"/>
  <c r="AI33" i="1"/>
  <c r="AG33" i="1"/>
  <c r="AE33" i="1"/>
  <c r="AK32" i="1"/>
  <c r="AI32" i="1"/>
  <c r="AG32" i="1"/>
  <c r="AE32" i="1"/>
  <c r="AL31" i="1"/>
  <c r="AJ31" i="1"/>
  <c r="AG31" i="1"/>
  <c r="AE31" i="1"/>
  <c r="AK30" i="1"/>
  <c r="AI30" i="1"/>
  <c r="AG30" i="1"/>
  <c r="AE30" i="1"/>
  <c r="AK29" i="1"/>
  <c r="AI29" i="1"/>
  <c r="AG29" i="1"/>
  <c r="AE29" i="1"/>
  <c r="AK27" i="1"/>
  <c r="AI27" i="1"/>
  <c r="AG27" i="1"/>
  <c r="AE27" i="1"/>
  <c r="AK26" i="1"/>
  <c r="AI26" i="1"/>
  <c r="AG26" i="1"/>
  <c r="AE26" i="1"/>
  <c r="AL25" i="1"/>
  <c r="AJ25" i="1"/>
  <c r="AG25" i="1"/>
  <c r="AE25" i="1"/>
  <c r="AK24" i="1"/>
  <c r="AI24" i="1"/>
  <c r="AG24" i="1"/>
  <c r="AE24" i="1"/>
  <c r="AK23" i="1"/>
  <c r="AI23" i="1"/>
  <c r="AG23" i="1"/>
  <c r="AE23" i="1"/>
  <c r="AL22" i="1"/>
  <c r="AJ22" i="1"/>
  <c r="AG22" i="1"/>
  <c r="AE22" i="1"/>
  <c r="AI21" i="1"/>
  <c r="AI20" i="1"/>
  <c r="AK21" i="1"/>
  <c r="AK20" i="1"/>
  <c r="AG21" i="1"/>
  <c r="AG20" i="1" l="1"/>
  <c r="AE21" i="1" l="1"/>
  <c r="AE19" i="1"/>
  <c r="AL19" i="1"/>
  <c r="AJ19" i="1"/>
  <c r="AG19" i="1"/>
  <c r="CO187" i="1" l="1"/>
  <c r="CN187" i="1"/>
  <c r="CO184" i="1"/>
  <c r="CN184" i="1"/>
  <c r="CO181" i="1"/>
  <c r="CN181" i="1"/>
  <c r="CO178" i="1"/>
  <c r="CN178" i="1"/>
  <c r="CO175" i="1"/>
  <c r="CN175" i="1"/>
  <c r="CO172" i="1"/>
  <c r="CN172" i="1"/>
  <c r="CO169" i="1"/>
  <c r="CN169" i="1"/>
  <c r="CO165" i="1"/>
  <c r="CN165" i="1"/>
  <c r="CO162" i="1"/>
  <c r="CN162" i="1"/>
  <c r="CO159" i="1"/>
  <c r="CN159" i="1"/>
  <c r="CO156" i="1"/>
  <c r="CN156" i="1"/>
  <c r="CO153" i="1"/>
  <c r="CN153" i="1"/>
  <c r="CO150" i="1"/>
  <c r="CN150" i="1"/>
  <c r="CO147" i="1"/>
  <c r="CN147" i="1"/>
  <c r="CO144" i="1"/>
  <c r="CN144" i="1"/>
  <c r="CO141" i="1"/>
  <c r="CN141" i="1"/>
  <c r="CO138" i="1"/>
  <c r="CN138" i="1"/>
  <c r="CO135" i="1"/>
  <c r="CN135" i="1"/>
  <c r="CO132" i="1"/>
  <c r="CN132" i="1"/>
  <c r="CO129" i="1"/>
  <c r="CN129" i="1"/>
  <c r="CO126" i="1"/>
  <c r="CN126" i="1"/>
  <c r="CO124" i="1"/>
  <c r="CN124" i="1"/>
  <c r="CO121" i="1"/>
  <c r="CN121" i="1"/>
  <c r="CO118" i="1"/>
  <c r="CN118" i="1"/>
  <c r="CO115" i="1"/>
  <c r="CN115" i="1"/>
  <c r="CO112" i="1"/>
  <c r="CN112" i="1"/>
  <c r="CO109" i="1"/>
  <c r="CN109" i="1"/>
  <c r="CO106" i="1"/>
  <c r="CN106" i="1"/>
  <c r="CO103" i="1"/>
  <c r="CN103" i="1"/>
  <c r="CO100" i="1"/>
  <c r="CN100" i="1"/>
  <c r="CO97" i="1"/>
  <c r="CN97" i="1"/>
  <c r="CO94" i="1"/>
  <c r="CN94" i="1"/>
  <c r="CO91" i="1"/>
  <c r="CN91" i="1"/>
  <c r="CO88" i="1"/>
  <c r="CN88" i="1"/>
  <c r="CO85" i="1"/>
  <c r="CN85" i="1"/>
  <c r="CO82" i="1"/>
  <c r="CN82" i="1"/>
  <c r="CO79" i="1"/>
  <c r="CN79" i="1"/>
  <c r="CO76" i="1"/>
  <c r="CN76" i="1"/>
  <c r="CO73" i="1"/>
  <c r="CN73" i="1"/>
  <c r="CO70" i="1"/>
  <c r="CN70" i="1"/>
  <c r="CO67" i="1"/>
  <c r="CN67" i="1"/>
  <c r="CO64" i="1"/>
  <c r="CN64" i="1"/>
  <c r="CO61" i="1"/>
  <c r="CN61" i="1"/>
  <c r="CO58" i="1"/>
  <c r="CN58" i="1"/>
  <c r="CO55" i="1"/>
  <c r="CN55" i="1"/>
  <c r="CO52" i="1"/>
  <c r="CN52" i="1"/>
  <c r="CO49" i="1"/>
  <c r="CN49" i="1"/>
  <c r="CO46" i="1"/>
  <c r="CN46" i="1"/>
  <c r="CO43" i="1"/>
  <c r="CN43" i="1"/>
  <c r="CO40" i="1"/>
  <c r="CN40" i="1"/>
  <c r="CO37" i="1"/>
  <c r="CN37" i="1"/>
  <c r="CO34" i="1"/>
  <c r="CN34" i="1"/>
  <c r="CO31" i="1"/>
  <c r="CN31" i="1"/>
  <c r="CO28" i="1"/>
  <c r="CN28" i="1"/>
  <c r="CO25" i="1"/>
  <c r="CN25" i="1"/>
  <c r="CO22" i="1"/>
  <c r="CN22" i="1"/>
  <c r="CO19" i="1"/>
  <c r="CN19" i="1"/>
  <c r="AQ9" i="1" l="1"/>
  <c r="BA187" i="1" l="1"/>
  <c r="BA115" i="1"/>
  <c r="BA43" i="1"/>
  <c r="BA184" i="1"/>
  <c r="BA112" i="1"/>
  <c r="BA40" i="1"/>
  <c r="BA181" i="1"/>
  <c r="BA109" i="1"/>
  <c r="BA37" i="1"/>
  <c r="BA178" i="1"/>
  <c r="BA106" i="1"/>
  <c r="BA34" i="1"/>
  <c r="BA175" i="1"/>
  <c r="BA103" i="1"/>
  <c r="BA31" i="1"/>
  <c r="BA172" i="1"/>
  <c r="BA100" i="1"/>
  <c r="BA28" i="1"/>
  <c r="BA169" i="1"/>
  <c r="BA97" i="1"/>
  <c r="BA25" i="1"/>
  <c r="BA166" i="1"/>
  <c r="BA94" i="1"/>
  <c r="BA22" i="1"/>
  <c r="BA163" i="1"/>
  <c r="BA91" i="1"/>
  <c r="BA19" i="1"/>
  <c r="BA160" i="1"/>
  <c r="BA88" i="1"/>
  <c r="BA157" i="1"/>
  <c r="BA85" i="1"/>
  <c r="BA154" i="1"/>
  <c r="BA82" i="1"/>
  <c r="BA151" i="1"/>
  <c r="BA79" i="1"/>
  <c r="BA148" i="1"/>
  <c r="BA76" i="1"/>
  <c r="BA145" i="1"/>
  <c r="BA73" i="1"/>
  <c r="BA142" i="1"/>
  <c r="BA70" i="1"/>
  <c r="BA139" i="1"/>
  <c r="BA67" i="1"/>
  <c r="BA136" i="1"/>
  <c r="BA64" i="1"/>
  <c r="BA133" i="1"/>
  <c r="BA61" i="1"/>
  <c r="BA130" i="1"/>
  <c r="BA58" i="1"/>
  <c r="BA127" i="1"/>
  <c r="BA55" i="1"/>
  <c r="BA124" i="1"/>
  <c r="BA52" i="1"/>
  <c r="BA121" i="1"/>
  <c r="BA49" i="1"/>
  <c r="BA118" i="1"/>
  <c r="BA46" i="1"/>
  <c r="CI7" i="1"/>
  <c r="U193" i="1"/>
  <c r="BP190" i="1"/>
  <c r="CG197" i="1" l="1"/>
  <c r="CH147" i="1"/>
  <c r="CH144" i="1"/>
  <c r="CH141" i="1"/>
  <c r="CH138" i="1"/>
  <c r="CH135" i="1"/>
  <c r="CH132" i="1"/>
  <c r="CH129" i="1"/>
  <c r="CH126" i="1"/>
  <c r="CH124" i="1"/>
  <c r="CH121" i="1"/>
  <c r="CH178" i="1"/>
  <c r="CH175" i="1"/>
  <c r="CH172" i="1"/>
  <c r="CH169" i="1"/>
  <c r="CH165" i="1"/>
  <c r="CH162" i="1"/>
  <c r="CH159" i="1"/>
  <c r="CH156" i="1"/>
  <c r="CH153" i="1"/>
  <c r="CH150" i="1"/>
  <c r="CH181" i="1"/>
  <c r="CH118" i="1"/>
  <c r="CH115" i="1"/>
  <c r="CH112" i="1"/>
  <c r="CH109" i="1"/>
  <c r="CH106" i="1"/>
  <c r="CH103" i="1"/>
  <c r="CH100" i="1"/>
  <c r="CH97" i="1"/>
  <c r="CA19" i="1" l="1"/>
  <c r="CA18" i="1"/>
  <c r="CH187" i="1"/>
  <c r="CH184" i="1"/>
  <c r="CH94" i="1"/>
  <c r="CH91" i="1"/>
  <c r="CH88" i="1"/>
  <c r="CH85" i="1"/>
  <c r="CH82" i="1"/>
  <c r="CH79" i="1"/>
  <c r="CH76" i="1"/>
  <c r="CH73" i="1"/>
  <c r="CH70" i="1"/>
  <c r="CH67" i="1"/>
  <c r="CH64" i="1"/>
  <c r="CH61" i="1"/>
  <c r="CH58" i="1"/>
  <c r="CH55" i="1"/>
  <c r="CH52" i="1"/>
  <c r="CH49" i="1"/>
  <c r="CH46" i="1"/>
  <c r="CH43" i="1"/>
  <c r="CH40" i="1"/>
  <c r="CH37" i="1"/>
  <c r="CH34" i="1"/>
  <c r="CH31" i="1"/>
  <c r="CH28" i="1"/>
  <c r="CH25" i="1"/>
  <c r="CH22" i="1"/>
  <c r="CH19" i="1"/>
  <c r="AU6" i="1"/>
  <c r="AN6" i="1"/>
  <c r="AN14" i="1"/>
  <c r="AC10" i="1"/>
  <c r="BZ21" i="1" l="1"/>
  <c r="CB21" i="1" s="1"/>
  <c r="AT20" i="1" s="1"/>
  <c r="CG196" i="1"/>
  <c r="U190" i="1"/>
  <c r="U191" i="1"/>
  <c r="CG198" i="1"/>
  <c r="CA21" i="1" l="1"/>
  <c r="CC21" i="1" s="1"/>
  <c r="BZ24" i="1" s="1"/>
  <c r="CB24" i="1" l="1"/>
  <c r="AT23" i="1" s="1"/>
  <c r="CA24" i="1"/>
  <c r="CC24" i="1" s="1"/>
  <c r="BZ27" i="1" l="1"/>
  <c r="CB27" i="1" l="1"/>
  <c r="AT26" i="1" s="1"/>
  <c r="CA27" i="1"/>
  <c r="CC27" i="1" s="1"/>
  <c r="Z194" i="1"/>
  <c r="AU14" i="1"/>
  <c r="BZ30" i="1" l="1"/>
  <c r="CA30" i="1" s="1"/>
  <c r="CC30" i="1" s="1"/>
  <c r="CN197" i="1"/>
  <c r="U196" i="1" s="1"/>
  <c r="Z193" i="1"/>
  <c r="Z14" i="1"/>
  <c r="AC7" i="1"/>
  <c r="AT19" i="1" s="1"/>
  <c r="AT22" i="1" s="1"/>
  <c r="AT25" i="1" s="1"/>
  <c r="AT28" i="1" s="1"/>
  <c r="W6" i="1"/>
  <c r="CB30" i="1" l="1"/>
  <c r="CM197" i="1"/>
  <c r="CI6" i="1"/>
  <c r="CG19" i="1"/>
  <c r="CI19" i="1" s="1"/>
  <c r="AT29" i="1" l="1"/>
  <c r="AT31" i="1" s="1"/>
  <c r="CL19" i="1"/>
  <c r="CJ19" i="1"/>
  <c r="CK19" i="1" s="1"/>
  <c r="BZ33" i="1" l="1"/>
  <c r="CA33" i="1" s="1"/>
  <c r="CC33" i="1" s="1"/>
  <c r="AV33" i="1" s="1"/>
  <c r="Z190" i="1"/>
  <c r="CG22" i="1"/>
  <c r="CI22" i="1" s="1"/>
  <c r="CB33" i="1" l="1"/>
  <c r="AT32" i="1" s="1"/>
  <c r="BZ36" i="1" s="1"/>
  <c r="CB36" i="1" s="1"/>
  <c r="AT35" i="1" s="1"/>
  <c r="CJ22" i="1"/>
  <c r="CK22" i="1" s="1"/>
  <c r="CL22" i="1"/>
  <c r="CA36" i="1" l="1"/>
  <c r="CC36" i="1" s="1"/>
  <c r="AT34" i="1"/>
  <c r="AT37" i="1" s="1"/>
  <c r="CG25" i="1"/>
  <c r="CI25" i="1" s="1"/>
  <c r="AV36" i="1" l="1"/>
  <c r="BZ39" i="1" s="1"/>
  <c r="CG28" i="1"/>
  <c r="CI28" i="1" s="1"/>
  <c r="CJ25" i="1"/>
  <c r="CK25" i="1" s="1"/>
  <c r="CL25" i="1"/>
  <c r="CB39" i="1" l="1"/>
  <c r="AT38" i="1" s="1"/>
  <c r="AT40" i="1" s="1"/>
  <c r="CA39" i="1"/>
  <c r="CC39" i="1" s="1"/>
  <c r="AV39" i="1" s="1"/>
  <c r="CJ28" i="1"/>
  <c r="CK28" i="1" s="1"/>
  <c r="CL28" i="1"/>
  <c r="CG31" i="1"/>
  <c r="CI31" i="1" s="1"/>
  <c r="BZ42" i="1" l="1"/>
  <c r="CB42" i="1" s="1"/>
  <c r="AT41" i="1" s="1"/>
  <c r="CL31" i="1"/>
  <c r="CJ31" i="1"/>
  <c r="CK31" i="1" s="1"/>
  <c r="CG34" i="1"/>
  <c r="CI34" i="1" s="1"/>
  <c r="CA42" i="1" l="1"/>
  <c r="CC42" i="1" s="1"/>
  <c r="AV42" i="1" s="1"/>
  <c r="BZ45" i="1" s="1"/>
  <c r="AT43" i="1"/>
  <c r="CG37" i="1"/>
  <c r="CI37" i="1" s="1"/>
  <c r="CL34" i="1"/>
  <c r="CJ34" i="1"/>
  <c r="CK34" i="1" s="1"/>
  <c r="CB45" i="1" l="1"/>
  <c r="AT44" i="1" s="1"/>
  <c r="CA45" i="1"/>
  <c r="CC45" i="1" s="1"/>
  <c r="AV45" i="1" s="1"/>
  <c r="CG40" i="1"/>
  <c r="CI40" i="1" s="1"/>
  <c r="CL37" i="1"/>
  <c r="CJ37" i="1"/>
  <c r="CK37" i="1" s="1"/>
  <c r="AT46" i="1" l="1"/>
  <c r="BZ48" i="1"/>
  <c r="CG43" i="1"/>
  <c r="CI43" i="1" s="1"/>
  <c r="CJ40" i="1"/>
  <c r="CK40" i="1" s="1"/>
  <c r="CL40" i="1"/>
  <c r="CB48" i="1" l="1"/>
  <c r="AT47" i="1" s="1"/>
  <c r="CA48" i="1"/>
  <c r="CC48" i="1" s="1"/>
  <c r="AV48" i="1" s="1"/>
  <c r="CG46" i="1"/>
  <c r="CI46" i="1" s="1"/>
  <c r="CL43" i="1"/>
  <c r="CJ43" i="1"/>
  <c r="CK43" i="1" s="1"/>
  <c r="BZ51" i="1" l="1"/>
  <c r="AT49" i="1"/>
  <c r="CG49" i="1"/>
  <c r="CI49" i="1" s="1"/>
  <c r="CJ46" i="1"/>
  <c r="CK46" i="1" s="1"/>
  <c r="CL46" i="1"/>
  <c r="CB51" i="1" l="1"/>
  <c r="AT50" i="1" s="1"/>
  <c r="CA51" i="1"/>
  <c r="CC51" i="1" s="1"/>
  <c r="AV51" i="1" s="1"/>
  <c r="CG52" i="1"/>
  <c r="CI52" i="1" s="1"/>
  <c r="CL49" i="1"/>
  <c r="CJ49" i="1"/>
  <c r="CK49" i="1" s="1"/>
  <c r="BZ54" i="1" l="1"/>
  <c r="AT52" i="1"/>
  <c r="CG55" i="1" s="1"/>
  <c r="CI55" i="1" s="1"/>
  <c r="CL52" i="1"/>
  <c r="CJ52" i="1"/>
  <c r="CK52" i="1" s="1"/>
  <c r="CB54" i="1" l="1"/>
  <c r="AT53" i="1" s="1"/>
  <c r="CA54" i="1"/>
  <c r="CC54" i="1" s="1"/>
  <c r="AV54" i="1" s="1"/>
  <c r="CJ55" i="1"/>
  <c r="CK55" i="1" s="1"/>
  <c r="CL55" i="1"/>
  <c r="BZ57" i="1" l="1"/>
  <c r="AT55" i="1"/>
  <c r="CG58" i="1" s="1"/>
  <c r="CI58" i="1" s="1"/>
  <c r="CL58" i="1" s="1"/>
  <c r="CJ58" i="1" l="1"/>
  <c r="CK58" i="1" s="1"/>
  <c r="CA57" i="1"/>
  <c r="CC57" i="1" s="1"/>
  <c r="AV57" i="1" s="1"/>
  <c r="CB57" i="1"/>
  <c r="AT56" i="1" s="1"/>
  <c r="AT58" i="1" l="1"/>
  <c r="CG61" i="1" s="1"/>
  <c r="CI61" i="1" s="1"/>
  <c r="BZ60" i="1"/>
  <c r="CA60" i="1" l="1"/>
  <c r="CC60" i="1" s="1"/>
  <c r="AV60" i="1" s="1"/>
  <c r="CB60" i="1"/>
  <c r="AT59" i="1" s="1"/>
  <c r="CJ61" i="1"/>
  <c r="CK61" i="1" s="1"/>
  <c r="CL61" i="1"/>
  <c r="BZ63" i="1" l="1"/>
  <c r="AT61" i="1"/>
  <c r="CG64" i="1" s="1"/>
  <c r="CI64" i="1" s="1"/>
  <c r="CL64" i="1" l="1"/>
  <c r="CJ64" i="1"/>
  <c r="CK64" i="1" s="1"/>
  <c r="CA63" i="1"/>
  <c r="CC63" i="1" s="1"/>
  <c r="AV63" i="1" s="1"/>
  <c r="CB63" i="1"/>
  <c r="AT62" i="1" s="1"/>
  <c r="BZ66" i="1" l="1"/>
  <c r="AT64" i="1"/>
  <c r="CG67" i="1" s="1"/>
  <c r="CI67" i="1" s="1"/>
  <c r="CJ67" i="1" l="1"/>
  <c r="CK67" i="1" s="1"/>
  <c r="CL67" i="1"/>
  <c r="CB66" i="1"/>
  <c r="AT65" i="1" s="1"/>
  <c r="CA66" i="1"/>
  <c r="CC66" i="1" s="1"/>
  <c r="AV66" i="1" s="1"/>
  <c r="AT67" i="1" l="1"/>
  <c r="CG70" i="1" s="1"/>
  <c r="CI70" i="1" s="1"/>
  <c r="BZ69" i="1"/>
  <c r="CB69" i="1" l="1"/>
  <c r="AT68" i="1" s="1"/>
  <c r="CA69" i="1"/>
  <c r="CC69" i="1" s="1"/>
  <c r="AV69" i="1" s="1"/>
  <c r="CL70" i="1"/>
  <c r="CJ70" i="1"/>
  <c r="CK70" i="1" s="1"/>
  <c r="BZ72" i="1" l="1"/>
  <c r="AT70" i="1"/>
  <c r="CG73" i="1" s="1"/>
  <c r="CI73" i="1" s="1"/>
  <c r="CL73" i="1" l="1"/>
  <c r="CJ73" i="1"/>
  <c r="CK73" i="1" s="1"/>
  <c r="CB72" i="1"/>
  <c r="AT71" i="1" s="1"/>
  <c r="CA72" i="1"/>
  <c r="CC72" i="1" s="1"/>
  <c r="AV72" i="1" s="1"/>
  <c r="BZ75" i="1" l="1"/>
  <c r="AT73" i="1"/>
  <c r="CG76" i="1" s="1"/>
  <c r="CI76" i="1" s="1"/>
  <c r="CJ76" i="1" l="1"/>
  <c r="CK76" i="1" s="1"/>
  <c r="CL76" i="1"/>
  <c r="CB75" i="1"/>
  <c r="AT74" i="1" s="1"/>
  <c r="CA75" i="1"/>
  <c r="CC75" i="1" s="1"/>
  <c r="AV75" i="1" s="1"/>
  <c r="AT76" i="1" l="1"/>
  <c r="CG79" i="1" s="1"/>
  <c r="CI79" i="1" s="1"/>
  <c r="BZ78" i="1"/>
  <c r="CA78" i="1" l="1"/>
  <c r="CC78" i="1" s="1"/>
  <c r="AV78" i="1" s="1"/>
  <c r="CB78" i="1"/>
  <c r="AT77" i="1" s="1"/>
  <c r="CL79" i="1"/>
  <c r="CJ79" i="1"/>
  <c r="CK79" i="1" s="1"/>
  <c r="AT79" i="1" l="1"/>
  <c r="CG82" i="1" s="1"/>
  <c r="CI82" i="1" s="1"/>
  <c r="BZ81" i="1"/>
  <c r="CA81" i="1" l="1"/>
  <c r="CC81" i="1" s="1"/>
  <c r="AV81" i="1" s="1"/>
  <c r="CB81" i="1"/>
  <c r="AT80" i="1" s="1"/>
  <c r="CL82" i="1"/>
  <c r="CJ82" i="1"/>
  <c r="CK82" i="1" s="1"/>
  <c r="BZ84" i="1" l="1"/>
  <c r="AT82" i="1"/>
  <c r="CG85" i="1" s="1"/>
  <c r="CI85" i="1" s="1"/>
  <c r="CJ85" i="1" l="1"/>
  <c r="CK85" i="1" s="1"/>
  <c r="CL85" i="1"/>
  <c r="CB84" i="1"/>
  <c r="AT83" i="1" s="1"/>
  <c r="CA84" i="1"/>
  <c r="CC84" i="1" s="1"/>
  <c r="AV84" i="1" s="1"/>
  <c r="BZ87" i="1" l="1"/>
  <c r="AT85" i="1"/>
  <c r="CG88" i="1" s="1"/>
  <c r="CI88" i="1" s="1"/>
  <c r="CL88" i="1" l="1"/>
  <c r="CJ88" i="1"/>
  <c r="CK88" i="1" s="1"/>
  <c r="CB87" i="1"/>
  <c r="AT86" i="1" s="1"/>
  <c r="CA87" i="1"/>
  <c r="CC87" i="1" s="1"/>
  <c r="AV87" i="1" s="1"/>
  <c r="AT88" i="1" l="1"/>
  <c r="CG91" i="1" s="1"/>
  <c r="CI91" i="1" s="1"/>
  <c r="BZ90" i="1"/>
  <c r="CB90" i="1" l="1"/>
  <c r="AT89" i="1" s="1"/>
  <c r="CA90" i="1"/>
  <c r="CC90" i="1" s="1"/>
  <c r="AV90" i="1" s="1"/>
  <c r="CL91" i="1"/>
  <c r="CJ91" i="1"/>
  <c r="CK91" i="1" s="1"/>
  <c r="BZ93" i="1" l="1"/>
  <c r="AT91" i="1"/>
  <c r="CG94" i="1" s="1"/>
  <c r="CI94" i="1" s="1"/>
  <c r="CJ94" i="1" l="1"/>
  <c r="CK94" i="1" s="1"/>
  <c r="CL94" i="1"/>
  <c r="CA93" i="1"/>
  <c r="CC93" i="1" s="1"/>
  <c r="AV93" i="1" s="1"/>
  <c r="CB93" i="1"/>
  <c r="AT92" i="1" s="1"/>
  <c r="BZ96" i="1" l="1"/>
  <c r="AT94" i="1"/>
  <c r="CG169" i="1"/>
  <c r="CI169" i="1" s="1"/>
  <c r="CG97" i="1" l="1"/>
  <c r="CI97" i="1" s="1"/>
  <c r="CG184" i="1"/>
  <c r="CI184" i="1" s="1"/>
  <c r="CA96" i="1"/>
  <c r="CC96" i="1" s="1"/>
  <c r="AV96" i="1" s="1"/>
  <c r="CB96" i="1"/>
  <c r="AT95" i="1" s="1"/>
  <c r="CL169" i="1"/>
  <c r="CJ169" i="1"/>
  <c r="CK169" i="1" s="1"/>
  <c r="AT97" i="1" l="1"/>
  <c r="CG100" i="1" s="1"/>
  <c r="CI100" i="1" s="1"/>
  <c r="BZ99" i="1"/>
  <c r="CL184" i="1"/>
  <c r="CJ184" i="1"/>
  <c r="CK184" i="1" s="1"/>
  <c r="CJ97" i="1"/>
  <c r="CK97" i="1" s="1"/>
  <c r="CL97" i="1"/>
  <c r="CB99" i="1" l="1"/>
  <c r="AT98" i="1" s="1"/>
  <c r="CA99" i="1"/>
  <c r="CC99" i="1" s="1"/>
  <c r="AV99" i="1" s="1"/>
  <c r="CL100" i="1"/>
  <c r="CJ100" i="1"/>
  <c r="CK100" i="1" s="1"/>
  <c r="AT100" i="1" l="1"/>
  <c r="CG103" i="1" s="1"/>
  <c r="CI103" i="1" s="1"/>
  <c r="BZ102" i="1"/>
  <c r="CB102" i="1" l="1"/>
  <c r="AT101" i="1" s="1"/>
  <c r="CA102" i="1"/>
  <c r="CC102" i="1" s="1"/>
  <c r="AV102" i="1" s="1"/>
  <c r="CL103" i="1"/>
  <c r="CJ103" i="1"/>
  <c r="CK103" i="1" s="1"/>
  <c r="BZ105" i="1" l="1"/>
  <c r="AT103" i="1"/>
  <c r="CG106" i="1" s="1"/>
  <c r="CI106" i="1" s="1"/>
  <c r="CL106" i="1" l="1"/>
  <c r="CJ106" i="1"/>
  <c r="CK106" i="1" s="1"/>
  <c r="CB105" i="1"/>
  <c r="AT104" i="1" s="1"/>
  <c r="CA105" i="1"/>
  <c r="CC105" i="1" s="1"/>
  <c r="AV105" i="1" s="1"/>
  <c r="BZ108" i="1" l="1"/>
  <c r="AT106" i="1"/>
  <c r="CG109" i="1" s="1"/>
  <c r="CI109" i="1" s="1"/>
  <c r="CL109" i="1" l="1"/>
  <c r="CJ109" i="1"/>
  <c r="CK109" i="1" s="1"/>
  <c r="CB108" i="1"/>
  <c r="AT107" i="1" s="1"/>
  <c r="CA108" i="1"/>
  <c r="CC108" i="1" s="1"/>
  <c r="AV108" i="1" s="1"/>
  <c r="AT109" i="1" l="1"/>
  <c r="CG112" i="1" s="1"/>
  <c r="CI112" i="1" s="1"/>
  <c r="BZ111" i="1"/>
  <c r="CB111" i="1" l="1"/>
  <c r="AT110" i="1" s="1"/>
  <c r="CA111" i="1"/>
  <c r="CC111" i="1" s="1"/>
  <c r="AV111" i="1" s="1"/>
  <c r="CL112" i="1"/>
  <c r="CJ112" i="1"/>
  <c r="CK112" i="1" s="1"/>
  <c r="BZ114" i="1" l="1"/>
  <c r="AT112" i="1"/>
  <c r="CG115" i="1" s="1"/>
  <c r="CI115" i="1" s="1"/>
  <c r="CL115" i="1" l="1"/>
  <c r="CJ115" i="1"/>
  <c r="CK115" i="1" s="1"/>
  <c r="CB114" i="1"/>
  <c r="AT113" i="1" s="1"/>
  <c r="CA114" i="1"/>
  <c r="CC114" i="1" s="1"/>
  <c r="AV114" i="1" s="1"/>
  <c r="AT115" i="1" l="1"/>
  <c r="CG118" i="1" s="1"/>
  <c r="CI118" i="1" s="1"/>
  <c r="BZ117" i="1"/>
  <c r="CB117" i="1" l="1"/>
  <c r="AT116" i="1" s="1"/>
  <c r="CA117" i="1"/>
  <c r="CC117" i="1" s="1"/>
  <c r="AV117" i="1" s="1"/>
  <c r="CL118" i="1"/>
  <c r="CJ118" i="1"/>
  <c r="CK118" i="1" s="1"/>
  <c r="BZ120" i="1" l="1"/>
  <c r="AT118" i="1"/>
  <c r="CG121" i="1" l="1"/>
  <c r="CI121" i="1" s="1"/>
  <c r="CG150" i="1"/>
  <c r="CI150" i="1" s="1"/>
  <c r="CG181" i="1"/>
  <c r="CI181" i="1" s="1"/>
  <c r="CA120" i="1"/>
  <c r="CC120" i="1" s="1"/>
  <c r="AV120" i="1" s="1"/>
  <c r="CB120" i="1"/>
  <c r="AT119" i="1" s="1"/>
  <c r="BZ123" i="1" l="1"/>
  <c r="AT121" i="1"/>
  <c r="CG124" i="1" s="1"/>
  <c r="CI124" i="1" s="1"/>
  <c r="CJ150" i="1"/>
  <c r="CK150" i="1" s="1"/>
  <c r="CL150" i="1"/>
  <c r="CL181" i="1"/>
  <c r="CJ181" i="1"/>
  <c r="CK181" i="1" s="1"/>
  <c r="CJ121" i="1"/>
  <c r="CK121" i="1" s="1"/>
  <c r="CL121" i="1"/>
  <c r="CL124" i="1" l="1"/>
  <c r="CJ124" i="1"/>
  <c r="CK124" i="1" s="1"/>
  <c r="CA123" i="1"/>
  <c r="CC123" i="1" s="1"/>
  <c r="AV123" i="1" s="1"/>
  <c r="CB123" i="1"/>
  <c r="AT122" i="1" s="1"/>
  <c r="AT124" i="1" l="1"/>
  <c r="BZ126" i="1"/>
  <c r="CB126" i="1" l="1"/>
  <c r="AT125" i="1" s="1"/>
  <c r="CG126" i="1" s="1"/>
  <c r="CI126" i="1" s="1"/>
  <c r="CA126" i="1"/>
  <c r="CC126" i="1" s="1"/>
  <c r="AV126" i="1" s="1"/>
  <c r="CJ126" i="1" l="1"/>
  <c r="CK126" i="1" s="1"/>
  <c r="CL126" i="1"/>
  <c r="AT127" i="1"/>
  <c r="BZ129" i="1"/>
  <c r="CA129" i="1" l="1"/>
  <c r="CC129" i="1" s="1"/>
  <c r="AV129" i="1" s="1"/>
  <c r="CB129" i="1"/>
  <c r="AT128" i="1" s="1"/>
  <c r="AT130" i="1" l="1"/>
  <c r="BZ132" i="1"/>
  <c r="CG129" i="1"/>
  <c r="CI129" i="1" s="1"/>
  <c r="CB132" i="1" l="1"/>
  <c r="AT131" i="1" s="1"/>
  <c r="CA132" i="1"/>
  <c r="CC132" i="1" s="1"/>
  <c r="AV132" i="1" s="1"/>
  <c r="CL129" i="1"/>
  <c r="CJ129" i="1"/>
  <c r="CK129" i="1" s="1"/>
  <c r="BZ135" i="1" l="1"/>
  <c r="AT133" i="1"/>
  <c r="CG132" i="1"/>
  <c r="CI132" i="1" s="1"/>
  <c r="CL132" i="1" l="1"/>
  <c r="CJ132" i="1"/>
  <c r="CK132" i="1" s="1"/>
  <c r="CA135" i="1"/>
  <c r="CC135" i="1" s="1"/>
  <c r="AV135" i="1" s="1"/>
  <c r="CB135" i="1"/>
  <c r="AT134" i="1" s="1"/>
  <c r="AT136" i="1" l="1"/>
  <c r="BZ138" i="1"/>
  <c r="CG135" i="1"/>
  <c r="CI135" i="1" s="1"/>
  <c r="CB138" i="1" l="1"/>
  <c r="AT137" i="1" s="1"/>
  <c r="CA138" i="1"/>
  <c r="CC138" i="1" s="1"/>
  <c r="AV138" i="1" s="1"/>
  <c r="CL135" i="1"/>
  <c r="CJ135" i="1"/>
  <c r="CK135" i="1" s="1"/>
  <c r="AT139" i="1" l="1"/>
  <c r="BZ141" i="1"/>
  <c r="CG138" i="1"/>
  <c r="CI138" i="1" s="1"/>
  <c r="CB141" i="1" l="1"/>
  <c r="AT140" i="1" s="1"/>
  <c r="CA141" i="1"/>
  <c r="CC141" i="1" s="1"/>
  <c r="AV141" i="1" s="1"/>
  <c r="CJ138" i="1"/>
  <c r="CK138" i="1" s="1"/>
  <c r="CL138" i="1"/>
  <c r="BZ144" i="1" l="1"/>
  <c r="AT142" i="1"/>
  <c r="CG141" i="1"/>
  <c r="CI141" i="1" s="1"/>
  <c r="CL141" i="1" l="1"/>
  <c r="CJ141" i="1"/>
  <c r="CK141" i="1" s="1"/>
  <c r="CB144" i="1"/>
  <c r="AT143" i="1" s="1"/>
  <c r="CA144" i="1"/>
  <c r="CC144" i="1" s="1"/>
  <c r="AV144" i="1" s="1"/>
  <c r="AT145" i="1" l="1"/>
  <c r="BZ147" i="1"/>
  <c r="CG144" i="1"/>
  <c r="CI144" i="1" s="1"/>
  <c r="CA147" i="1" l="1"/>
  <c r="CC147" i="1" s="1"/>
  <c r="AV147" i="1" s="1"/>
  <c r="CB147" i="1"/>
  <c r="AT146" i="1" s="1"/>
  <c r="CJ144" i="1"/>
  <c r="CK144" i="1" s="1"/>
  <c r="CL144" i="1"/>
  <c r="BZ150" i="1" l="1"/>
  <c r="AT148" i="1"/>
  <c r="CG147" i="1"/>
  <c r="CI147" i="1" s="1"/>
  <c r="CL147" i="1" l="1"/>
  <c r="CJ147" i="1"/>
  <c r="CK147" i="1" s="1"/>
  <c r="CA150" i="1"/>
  <c r="CC150" i="1" s="1"/>
  <c r="AV150" i="1" s="1"/>
  <c r="CB150" i="1"/>
  <c r="AT149" i="1" s="1"/>
  <c r="AT151" i="1" l="1"/>
  <c r="BZ153" i="1"/>
  <c r="CA153" i="1" l="1"/>
  <c r="CC153" i="1" s="1"/>
  <c r="AV153" i="1" s="1"/>
  <c r="CB153" i="1"/>
  <c r="AT152" i="1" s="1"/>
  <c r="AT154" i="1" l="1"/>
  <c r="BZ156" i="1"/>
  <c r="CG153" i="1"/>
  <c r="CI153" i="1" s="1"/>
  <c r="CA156" i="1" l="1"/>
  <c r="CC156" i="1" s="1"/>
  <c r="AV156" i="1" s="1"/>
  <c r="CB156" i="1"/>
  <c r="AT155" i="1" s="1"/>
  <c r="CL153" i="1"/>
  <c r="CJ153" i="1"/>
  <c r="CK153" i="1" s="1"/>
  <c r="BZ159" i="1" l="1"/>
  <c r="AT157" i="1"/>
  <c r="CG156" i="1"/>
  <c r="CI156" i="1" s="1"/>
  <c r="CL156" i="1" l="1"/>
  <c r="CJ156" i="1"/>
  <c r="CK156" i="1" s="1"/>
  <c r="CB159" i="1"/>
  <c r="AT158" i="1" s="1"/>
  <c r="CA159" i="1"/>
  <c r="CC159" i="1" s="1"/>
  <c r="AV159" i="1" s="1"/>
  <c r="AT160" i="1" l="1"/>
  <c r="BZ162" i="1"/>
  <c r="CG159" i="1"/>
  <c r="CI159" i="1" s="1"/>
  <c r="CA162" i="1" l="1"/>
  <c r="CC162" i="1" s="1"/>
  <c r="AV162" i="1" s="1"/>
  <c r="CB162" i="1"/>
  <c r="AT161" i="1" s="1"/>
  <c r="CL159" i="1"/>
  <c r="CJ159" i="1"/>
  <c r="CK159" i="1" s="1"/>
  <c r="AT163" i="1" l="1"/>
  <c r="BZ165" i="1"/>
  <c r="CG162" i="1"/>
  <c r="CI162" i="1" s="1"/>
  <c r="CA165" i="1" l="1"/>
  <c r="CC165" i="1" s="1"/>
  <c r="AV165" i="1" s="1"/>
  <c r="CB165" i="1"/>
  <c r="AT164" i="1" s="1"/>
  <c r="CL162" i="1"/>
  <c r="CJ162" i="1"/>
  <c r="CK162" i="1" s="1"/>
  <c r="BZ168" i="1" l="1"/>
  <c r="AT166" i="1"/>
  <c r="CG165" i="1"/>
  <c r="CI165" i="1" s="1"/>
  <c r="CL165" i="1" l="1"/>
  <c r="CJ165" i="1"/>
  <c r="CK165" i="1" s="1"/>
  <c r="CB168" i="1"/>
  <c r="AT167" i="1" s="1"/>
  <c r="CA168" i="1"/>
  <c r="CC168" i="1" s="1"/>
  <c r="AV168" i="1" s="1"/>
  <c r="AT169" i="1" l="1"/>
  <c r="CG172" i="1" s="1"/>
  <c r="CI172" i="1" s="1"/>
  <c r="BZ171" i="1"/>
  <c r="CB171" i="1" l="1"/>
  <c r="AT170" i="1" s="1"/>
  <c r="CA171" i="1"/>
  <c r="CC171" i="1" s="1"/>
  <c r="AV171" i="1" s="1"/>
  <c r="CJ172" i="1"/>
  <c r="CK172" i="1" s="1"/>
  <c r="CL172" i="1"/>
  <c r="BZ174" i="1" l="1"/>
  <c r="AT172" i="1"/>
  <c r="CG175" i="1" s="1"/>
  <c r="CI175" i="1" s="1"/>
  <c r="CJ175" i="1" l="1"/>
  <c r="CK175" i="1" s="1"/>
  <c r="CL175" i="1"/>
  <c r="CA174" i="1"/>
  <c r="CC174" i="1" s="1"/>
  <c r="AV174" i="1" s="1"/>
  <c r="CB174" i="1"/>
  <c r="AT173" i="1" s="1"/>
  <c r="BZ177" i="1" l="1"/>
  <c r="AT175" i="1"/>
  <c r="CG178" i="1" s="1"/>
  <c r="CI178" i="1" s="1"/>
  <c r="CL178" i="1" l="1"/>
  <c r="CJ178" i="1"/>
  <c r="CK178" i="1" s="1"/>
  <c r="CA177" i="1"/>
  <c r="CC177" i="1" s="1"/>
  <c r="AV177" i="1" s="1"/>
  <c r="CB177" i="1"/>
  <c r="AT176" i="1" s="1"/>
  <c r="BZ180" i="1" l="1"/>
  <c r="AT178" i="1"/>
  <c r="CB180" i="1" l="1"/>
  <c r="AT179" i="1" s="1"/>
  <c r="CA180" i="1"/>
  <c r="CC180" i="1" s="1"/>
  <c r="AV180" i="1" s="1"/>
  <c r="BZ183" i="1" l="1"/>
  <c r="AT181" i="1"/>
  <c r="CB183" i="1" l="1"/>
  <c r="AT182" i="1" s="1"/>
  <c r="CA183" i="1"/>
  <c r="CC183" i="1" s="1"/>
  <c r="AV183" i="1" s="1"/>
  <c r="BZ186" i="1" l="1"/>
  <c r="AT184" i="1"/>
  <c r="CG187" i="1" s="1"/>
  <c r="CI187" i="1" s="1"/>
  <c r="CJ187" i="1" l="1"/>
  <c r="CK187" i="1" s="1"/>
  <c r="CL187" i="1"/>
  <c r="CB186" i="1"/>
  <c r="AT185" i="1" s="1"/>
  <c r="CA186" i="1"/>
  <c r="CC186" i="1" s="1"/>
  <c r="AV186" i="1" s="1"/>
  <c r="BZ189" i="1" l="1"/>
  <c r="AT187" i="1"/>
  <c r="CB189" i="1" l="1"/>
  <c r="AT188" i="1" s="1"/>
  <c r="CA189" i="1"/>
  <c r="CC189" i="1" s="1"/>
  <c r="AV189" i="1" s="1"/>
</calcChain>
</file>

<file path=xl/sharedStrings.xml><?xml version="1.0" encoding="utf-8"?>
<sst xmlns="http://schemas.openxmlformats.org/spreadsheetml/2006/main" count="2371" uniqueCount="83">
  <si>
    <t>部門名</t>
    <rPh sb="0" eb="3">
      <t>ブモンメイ</t>
    </rPh>
    <phoneticPr fontId="2"/>
  </si>
  <si>
    <t>氏名</t>
    <rPh sb="0" eb="2">
      <t>シメイ</t>
    </rPh>
    <phoneticPr fontId="2"/>
  </si>
  <si>
    <t>年度分</t>
    <rPh sb="0" eb="3">
      <t>ネンドブン</t>
    </rPh>
    <phoneticPr fontId="2"/>
  </si>
  <si>
    <t>年</t>
    <rPh sb="0" eb="1">
      <t>ネン</t>
    </rPh>
    <phoneticPr fontId="2"/>
  </si>
  <si>
    <t>月</t>
    <rPh sb="0" eb="1">
      <t>ガツ</t>
    </rPh>
    <phoneticPr fontId="2"/>
  </si>
  <si>
    <t>前年度繰越分</t>
    <rPh sb="0" eb="3">
      <t>ゼンネンド</t>
    </rPh>
    <rPh sb="3" eb="5">
      <t>クリコシ</t>
    </rPh>
    <rPh sb="5" eb="6">
      <t>ブン</t>
    </rPh>
    <phoneticPr fontId="2"/>
  </si>
  <si>
    <t>日</t>
    <rPh sb="0" eb="1">
      <t>ニチ</t>
    </rPh>
    <phoneticPr fontId="2"/>
  </si>
  <si>
    <t>合計
日数</t>
    <rPh sb="0" eb="2">
      <t>ゴウケイ</t>
    </rPh>
    <rPh sb="3" eb="5">
      <t>ニッスウ</t>
    </rPh>
    <phoneticPr fontId="2"/>
  </si>
  <si>
    <t>時間</t>
    <rPh sb="0" eb="2">
      <t>ジカン</t>
    </rPh>
    <phoneticPr fontId="2"/>
  </si>
  <si>
    <t>今年度</t>
    <rPh sb="0" eb="3">
      <t>コンネンド</t>
    </rPh>
    <phoneticPr fontId="2"/>
  </si>
  <si>
    <t>法定分</t>
    <rPh sb="0" eb="2">
      <t>ホウテイ</t>
    </rPh>
    <rPh sb="2" eb="3">
      <t>ブン</t>
    </rPh>
    <phoneticPr fontId="2"/>
  </si>
  <si>
    <t>取得する日時（請求）</t>
    <rPh sb="0" eb="2">
      <t>シュトク</t>
    </rPh>
    <rPh sb="4" eb="6">
      <t>ニチジ</t>
    </rPh>
    <rPh sb="5" eb="6">
      <t>ジ</t>
    </rPh>
    <rPh sb="7" eb="9">
      <t>セイキュウ</t>
    </rPh>
    <phoneticPr fontId="2"/>
  </si>
  <si>
    <t>残日数
（時間数）</t>
    <rPh sb="0" eb="1">
      <t>ザン</t>
    </rPh>
    <rPh sb="1" eb="3">
      <t>ニッスウ</t>
    </rPh>
    <rPh sb="5" eb="8">
      <t>ジカンスウ</t>
    </rPh>
    <phoneticPr fontId="2"/>
  </si>
  <si>
    <t>備考</t>
    <rPh sb="0" eb="2">
      <t>ビコウ</t>
    </rPh>
    <phoneticPr fontId="2"/>
  </si>
  <si>
    <t>時</t>
    <rPh sb="0" eb="1">
      <t>ジ</t>
    </rPh>
    <phoneticPr fontId="2"/>
  </si>
  <si>
    <t>分</t>
    <rPh sb="0" eb="1">
      <t>フン</t>
    </rPh>
    <phoneticPr fontId="2"/>
  </si>
  <si>
    <t>から</t>
    <phoneticPr fontId="2"/>
  </si>
  <si>
    <t>まで</t>
    <phoneticPr fontId="2"/>
  </si>
  <si>
    <t>取得日数合計</t>
    <rPh sb="0" eb="2">
      <t>シュトク</t>
    </rPh>
    <rPh sb="2" eb="4">
      <t>ニッスウ</t>
    </rPh>
    <rPh sb="4" eb="6">
      <t>ゴウケイ</t>
    </rPh>
    <phoneticPr fontId="2"/>
  </si>
  <si>
    <t>時間単位年休の取得時間及び換算日数</t>
    <rPh sb="0" eb="2">
      <t>ジカン</t>
    </rPh>
    <rPh sb="2" eb="4">
      <t>タンイ</t>
    </rPh>
    <rPh sb="4" eb="6">
      <t>ネンキュウ</t>
    </rPh>
    <rPh sb="7" eb="9">
      <t>シュトク</t>
    </rPh>
    <rPh sb="9" eb="11">
      <t>ジカン</t>
    </rPh>
    <rPh sb="11" eb="12">
      <t>オヨ</t>
    </rPh>
    <rPh sb="13" eb="15">
      <t>カンサン</t>
    </rPh>
    <rPh sb="15" eb="17">
      <t>ニッスウ</t>
    </rPh>
    <phoneticPr fontId="2"/>
  </si>
  <si>
    <t>取得時間</t>
    <rPh sb="0" eb="2">
      <t>シュトク</t>
    </rPh>
    <rPh sb="2" eb="4">
      <t>ジカン</t>
    </rPh>
    <phoneticPr fontId="2"/>
  </si>
  <si>
    <t>換算日数</t>
    <rPh sb="0" eb="2">
      <t>カンサン</t>
    </rPh>
    <rPh sb="2" eb="4">
      <t>ニッスウ</t>
    </rPh>
    <phoneticPr fontId="2"/>
  </si>
  <si>
    <t>有給休暇の
日数・時間数
（実績）</t>
    <rPh sb="0" eb="2">
      <t>ユウキュウ</t>
    </rPh>
    <rPh sb="2" eb="4">
      <t>キュウカ</t>
    </rPh>
    <rPh sb="6" eb="8">
      <t>ニッスウ</t>
    </rPh>
    <rPh sb="9" eb="12">
      <t>ジカンスウ</t>
    </rPh>
    <rPh sb="14" eb="16">
      <t>ジッセキ</t>
    </rPh>
    <phoneticPr fontId="2"/>
  </si>
  <si>
    <t>時間</t>
    <rPh sb="0" eb="2">
      <t>ジカン</t>
    </rPh>
    <phoneticPr fontId="2"/>
  </si>
  <si>
    <t>分</t>
    <rPh sb="0" eb="1">
      <t>フン</t>
    </rPh>
    <phoneticPr fontId="2"/>
  </si>
  <si>
    <t>00</t>
    <phoneticPr fontId="2"/>
  </si>
  <si>
    <t>01</t>
    <phoneticPr fontId="2"/>
  </si>
  <si>
    <t>02</t>
    <phoneticPr fontId="2"/>
  </si>
  <si>
    <t>03</t>
  </si>
  <si>
    <t>04</t>
  </si>
  <si>
    <t>05</t>
  </si>
  <si>
    <t>06</t>
  </si>
  <si>
    <t>07</t>
  </si>
  <si>
    <t>08</t>
  </si>
  <si>
    <t>09</t>
  </si>
  <si>
    <t>本人
確認</t>
    <rPh sb="0" eb="2">
      <t>ホンニン</t>
    </rPh>
    <rPh sb="3" eb="5">
      <t>カクニン</t>
    </rPh>
    <phoneticPr fontId="2"/>
  </si>
  <si>
    <t>年次有給休暇取得管理台帳使用方法</t>
    <rPh sb="12" eb="14">
      <t>シヨウ</t>
    </rPh>
    <rPh sb="14" eb="16">
      <t>ホウホウ</t>
    </rPh>
    <phoneticPr fontId="2"/>
  </si>
  <si>
    <t>・使用の際は色付き部分を入力してください（青色セル：必須入力項目、黄色セル：任意入力項目）</t>
    <phoneticPr fontId="2"/>
  </si>
  <si>
    <t>・左側の指定区分から右側に向けて順次入力してください。（右側部分を入力後、左側を入力すると式や入力制限が
　正しく反映されません。）</t>
    <rPh sb="1" eb="3">
      <t>ヒダリガワ</t>
    </rPh>
    <rPh sb="10" eb="12">
      <t>ミギガワ</t>
    </rPh>
    <rPh sb="13" eb="14">
      <t>ム</t>
    </rPh>
    <rPh sb="16" eb="18">
      <t>ジュンジ</t>
    </rPh>
    <rPh sb="18" eb="20">
      <t>ニュウリョク</t>
    </rPh>
    <rPh sb="28" eb="30">
      <t>ミギガワ</t>
    </rPh>
    <rPh sb="30" eb="32">
      <t>ブブン</t>
    </rPh>
    <rPh sb="33" eb="35">
      <t>ニュウリョク</t>
    </rPh>
    <rPh sb="35" eb="36">
      <t>ゴ</t>
    </rPh>
    <rPh sb="37" eb="39">
      <t>ヒダリガワ</t>
    </rPh>
    <rPh sb="40" eb="42">
      <t>ニュウリョク</t>
    </rPh>
    <rPh sb="45" eb="46">
      <t>シキ</t>
    </rPh>
    <rPh sb="47" eb="49">
      <t>ニュウリョク</t>
    </rPh>
    <rPh sb="49" eb="51">
      <t>セイゲン</t>
    </rPh>
    <rPh sb="54" eb="55">
      <t>タダ</t>
    </rPh>
    <rPh sb="57" eb="59">
      <t>ハンエイ</t>
    </rPh>
    <phoneticPr fontId="2"/>
  </si>
  <si>
    <t>注意事項</t>
    <rPh sb="0" eb="2">
      <t>チュウイ</t>
    </rPh>
    <rPh sb="2" eb="4">
      <t>ジコウ</t>
    </rPh>
    <phoneticPr fontId="2"/>
  </si>
  <si>
    <t>時間</t>
    <rPh sb="0" eb="1">
      <t>ジ</t>
    </rPh>
    <rPh sb="1" eb="2">
      <t>カン</t>
    </rPh>
    <phoneticPr fontId="2"/>
  </si>
  <si>
    <t>1日の所定労働時間</t>
    <rPh sb="1" eb="2">
      <t>ニチ</t>
    </rPh>
    <rPh sb="3" eb="5">
      <t>ショテイ</t>
    </rPh>
    <rPh sb="5" eb="7">
      <t>ロウドウ</t>
    </rPh>
    <rPh sb="7" eb="9">
      <t>ジカン</t>
    </rPh>
    <phoneticPr fontId="2"/>
  </si>
  <si>
    <t>時間単位年休1日の時間数</t>
    <phoneticPr fontId="2"/>
  </si>
  <si>
    <t>時間</t>
    <phoneticPr fontId="2"/>
  </si>
  <si>
    <t>（１）　一斉付与方式の場合</t>
    <rPh sb="4" eb="6">
      <t>イッセイ</t>
    </rPh>
    <rPh sb="6" eb="8">
      <t>フヨ</t>
    </rPh>
    <rPh sb="8" eb="10">
      <t>ホウシキ</t>
    </rPh>
    <rPh sb="11" eb="13">
      <t>バアイ</t>
    </rPh>
    <phoneticPr fontId="2"/>
  </si>
  <si>
    <t>年次有給休暇の計画的付与に関する労使協定（例）</t>
    <rPh sb="0" eb="2">
      <t>ネンジ</t>
    </rPh>
    <rPh sb="2" eb="4">
      <t>ユウキュウ</t>
    </rPh>
    <rPh sb="4" eb="6">
      <t>キュウカ</t>
    </rPh>
    <rPh sb="7" eb="10">
      <t>ケイカクテキ</t>
    </rPh>
    <rPh sb="10" eb="12">
      <t>フヨ</t>
    </rPh>
    <rPh sb="13" eb="14">
      <t>カン</t>
    </rPh>
    <rPh sb="16" eb="18">
      <t>ロウシ</t>
    </rPh>
    <rPh sb="18" eb="20">
      <t>キョウテイ</t>
    </rPh>
    <rPh sb="21" eb="22">
      <t>レイ</t>
    </rPh>
    <phoneticPr fontId="2"/>
  </si>
  <si>
    <t>（２）　グループ別付与方式の場合</t>
    <rPh sb="8" eb="9">
      <t>ベツ</t>
    </rPh>
    <rPh sb="9" eb="11">
      <t>フヨ</t>
    </rPh>
    <rPh sb="11" eb="13">
      <t>ホウシキ</t>
    </rPh>
    <rPh sb="14" eb="16">
      <t>バアイ</t>
    </rPh>
    <phoneticPr fontId="2"/>
  </si>
  <si>
    <t>（３）　個人別付与方式の場合</t>
    <rPh sb="4" eb="6">
      <t>コジン</t>
    </rPh>
    <rPh sb="6" eb="7">
      <t>ベツ</t>
    </rPh>
    <rPh sb="7" eb="9">
      <t>フヨ</t>
    </rPh>
    <rPh sb="9" eb="11">
      <t>ホウシキ</t>
    </rPh>
    <rPh sb="12" eb="14">
      <t>バアイ</t>
    </rPh>
    <phoneticPr fontId="2"/>
  </si>
  <si>
    <t>時間単位年休に関する労使協定（例）</t>
    <rPh sb="0" eb="2">
      <t>ジカン</t>
    </rPh>
    <rPh sb="2" eb="4">
      <t>タンイ</t>
    </rPh>
    <rPh sb="4" eb="6">
      <t>ネンキュウ</t>
    </rPh>
    <rPh sb="7" eb="8">
      <t>カン</t>
    </rPh>
    <rPh sb="10" eb="12">
      <t>ロウシ</t>
    </rPh>
    <rPh sb="12" eb="14">
      <t>キョウテイ</t>
    </rPh>
    <rPh sb="15" eb="16">
      <t>レイ</t>
    </rPh>
    <phoneticPr fontId="2"/>
  </si>
  <si>
    <t>時間単位年休</t>
    <rPh sb="0" eb="2">
      <t>ジカン</t>
    </rPh>
    <rPh sb="2" eb="4">
      <t>タンイ</t>
    </rPh>
    <rPh sb="4" eb="6">
      <t>ネンキュウ</t>
    </rPh>
    <phoneticPr fontId="2"/>
  </si>
  <si>
    <t>　　○○株式会社と同社従業員代表○○○○とは、標記に関して次のとおり協定する。
　１　当社の本社に勤務する社員が有する平成○年度の年次有給休暇のうち５日分については、
　　次の日に与えるものとする。
　　　○月○日、△月△日、□月□日、☆月☆日、◎月◎日
　２　当社社員であって、その有する年次有給休暇の日数から５日を差し引いた残日数が
　　「５日」に満たないものについては、その不足する日数の限度で、第１項に掲げる日に特別
　　有給休暇を与える。
　３　この協定の定めにかかわらず、業務遂行上やむを得ない事由のため指定日に出勤を必要と
　　するときは、会社は従業員代表と協議の上、第１項に定める指定日を変更するものとする。
　　　平成○年○月○日
　　　　　　　　　　　　　　　　　　　　　　　　　○○株式会社
　　　　　　　　　　　　　　　　　　　　　　　　　　代表取締役　○○○○
　　　　　　　　　　　　　　　　　　　　　　　　　○○株式会社
　　　　　　　　　　　　　　　　　　　　　　　　　　従業員代表　○○○○</t>
    <rPh sb="4" eb="8">
      <t>カブシキガイシャ</t>
    </rPh>
    <rPh sb="9" eb="11">
      <t>ドウシャ</t>
    </rPh>
    <rPh sb="11" eb="14">
      <t>ジュウギョウイン</t>
    </rPh>
    <rPh sb="14" eb="16">
      <t>ダイヒョウ</t>
    </rPh>
    <rPh sb="23" eb="25">
      <t>ヒョウキ</t>
    </rPh>
    <rPh sb="26" eb="27">
      <t>カン</t>
    </rPh>
    <rPh sb="29" eb="30">
      <t>ツギ</t>
    </rPh>
    <rPh sb="34" eb="36">
      <t>キョウテイ</t>
    </rPh>
    <rPh sb="125" eb="126">
      <t>ゲツ</t>
    </rPh>
    <rPh sb="127" eb="128">
      <t>ニチ</t>
    </rPh>
    <rPh sb="356" eb="360">
      <t>カブシキガイシャ</t>
    </rPh>
    <rPh sb="387" eb="389">
      <t>ダイヒョウ</t>
    </rPh>
    <rPh sb="389" eb="392">
      <t>トリシマリヤク</t>
    </rPh>
    <rPh sb="425" eb="429">
      <t>カブシキガイシャ</t>
    </rPh>
    <rPh sb="456" eb="459">
      <t>ジュウギョウイン</t>
    </rPh>
    <rPh sb="459" eb="461">
      <t>ダイヒョウ</t>
    </rPh>
    <phoneticPr fontId="2"/>
  </si>
  <si>
    <t>　　○○株式会社と同社従業員代表○○○○とは、標記に関して次のとおり協定する。
　１　各課において、その所属の社員をＡ，Ｂの２グループに分けるものとする。
　　その調整と決定は各課長が行う。
　２　各社員が保有する平成○年度の年次有給休暇のうち５日分については各グループの区分に
　　応じて、次のとおり与えるものとする。
　　　　Ａグループ　○月○日から△月△日
　　　　Ｂグループ　□月□日から◎月◎日
　３　社員のうち、その保有する年次有給休暇の日数から５日を差し引いた日数が「５日」
　　に満たないものについては、その不足する日数の限度で、第２項に掲げる日に特別有給休暇
　　を与える。
　４　この協定の定めにかかわらず、業務遂行上やむを得ない事由のため指定日に出勤を必要と
　　するときは、会社は従業員代表と協議の上、第２項に定める指定日を変更するものとする。
　　　平成○年○月○日
　　　　　　　　　　　　　　　　　　　　　　　　　○○株式会社
　　　　　　　　　　　　　　　　　　　　　　　　　　代表取締役　○○○○
　　　　　　　　　　　　　　　　　　　　　　　　　○○株式会社
　　　　　　　　　　　　　　　　　　　　　　　　　　従業員代表　○○○○</t>
    <rPh sb="4" eb="8">
      <t>カブシキガイシャ</t>
    </rPh>
    <rPh sb="9" eb="11">
      <t>ドウシャ</t>
    </rPh>
    <rPh sb="11" eb="14">
      <t>ジュウギョウイン</t>
    </rPh>
    <rPh sb="14" eb="16">
      <t>ダイヒョウ</t>
    </rPh>
    <rPh sb="23" eb="25">
      <t>ヒョウキ</t>
    </rPh>
    <rPh sb="26" eb="27">
      <t>カン</t>
    </rPh>
    <rPh sb="29" eb="30">
      <t>ツギ</t>
    </rPh>
    <rPh sb="34" eb="36">
      <t>キョウテイ</t>
    </rPh>
    <rPh sb="44" eb="46">
      <t>カクカ</t>
    </rPh>
    <rPh sb="53" eb="55">
      <t>ショゾク</t>
    </rPh>
    <rPh sb="56" eb="58">
      <t>シャイン</t>
    </rPh>
    <rPh sb="69" eb="70">
      <t>ワ</t>
    </rPh>
    <rPh sb="83" eb="85">
      <t>チョウセイ</t>
    </rPh>
    <rPh sb="86" eb="88">
      <t>ケッテイ</t>
    </rPh>
    <rPh sb="89" eb="90">
      <t>カク</t>
    </rPh>
    <rPh sb="90" eb="92">
      <t>カチョウ</t>
    </rPh>
    <rPh sb="93" eb="94">
      <t>オコナ</t>
    </rPh>
    <rPh sb="101" eb="102">
      <t>カク</t>
    </rPh>
    <rPh sb="102" eb="104">
      <t>シャイン</t>
    </rPh>
    <rPh sb="105" eb="107">
      <t>ホユウ</t>
    </rPh>
    <rPh sb="109" eb="111">
      <t>ヘイセイ</t>
    </rPh>
    <rPh sb="112" eb="114">
      <t>ネンド</t>
    </rPh>
    <rPh sb="115" eb="117">
      <t>ネンジ</t>
    </rPh>
    <rPh sb="117" eb="119">
      <t>ユウキュウ</t>
    </rPh>
    <rPh sb="119" eb="121">
      <t>キュウカ</t>
    </rPh>
    <rPh sb="125" eb="126">
      <t>ニチ</t>
    </rPh>
    <rPh sb="132" eb="133">
      <t>カク</t>
    </rPh>
    <rPh sb="138" eb="140">
      <t>クブン</t>
    </rPh>
    <rPh sb="144" eb="145">
      <t>オウ</t>
    </rPh>
    <rPh sb="153" eb="154">
      <t>アタ</t>
    </rPh>
    <rPh sb="179" eb="180">
      <t>ガツ</t>
    </rPh>
    <rPh sb="181" eb="182">
      <t>ニチ</t>
    </rPh>
    <rPh sb="185" eb="186">
      <t>ゲツ</t>
    </rPh>
    <rPh sb="187" eb="188">
      <t>ニチ</t>
    </rPh>
    <rPh sb="200" eb="201">
      <t>ガツ</t>
    </rPh>
    <rPh sb="202" eb="203">
      <t>ニチ</t>
    </rPh>
    <rPh sb="206" eb="207">
      <t>ガツ</t>
    </rPh>
    <rPh sb="208" eb="209">
      <t>ニチ</t>
    </rPh>
    <rPh sb="214" eb="216">
      <t>シャイン</t>
    </rPh>
    <rPh sb="222" eb="224">
      <t>ホユウ</t>
    </rPh>
    <phoneticPr fontId="2"/>
  </si>
  <si>
    <t>　　○○販売株式会社と同社従業員代表○○○○とは、標記に関して次のとおり協定する。
　１　当社の従業員が保有する平成○年度の年次有給休暇(以下「年休」という。)のうち、
　　５日を超える部分については６日を限度として計画的に付与するものとする。なお、
　　その保有する年休の日数から５日を差し引いた日数が「６日」に満たないものについ
　　ては、その不足する日数の限度で特別有給休暇を与える。
　２　年休の計画的付与の期間及びその日数は、次のとおりにする。
　　　　前期＝４月～９月の間で３日間
　　　　後期＝１０月～翌年３月の間で３日間
　３　各個人別の年休付与計画表は、各回の休暇対象期間が始まる２週間前までに会社が
　　作成し、通知する。
　４　各従業員は、年休付与計画の希望表を、所定の様式により、各回の休暇対象期間の
　　始まる１カ月前までに、所属課長に提出しなければならない。
　５　所属課長は、第４項の希望表に基づき、各従業員の休暇日を調整し、決定する。
　６　この協定の定めにかかわらず、業務遂行上やむを得ない事由のため指定日に出勤を
　　必要とするときには、会社は従業員代表と協議の上、第２項に定める指定日を変更する
　　ものとする。
　　　　平成○年○月○日
　　　　　　　　　　　　　　　　　　　　　　　　　　　　　　○○株式会社
　　　　　　　　　　　　　　　　　　　　　　　　　　　　　　　代表取締役　○○○○
　　　　　　　　　　　　　　　　　　　　　　　　　　　　　　○○株式会社
　　　　　　　　　　　　　　　　　　　　　　　　　　　　　　　従業員代表　○○○○</t>
    <rPh sb="4" eb="6">
      <t>ハンバイ</t>
    </rPh>
    <rPh sb="6" eb="10">
      <t>カブシキガイシャ</t>
    </rPh>
    <rPh sb="11" eb="13">
      <t>ドウシャ</t>
    </rPh>
    <rPh sb="13" eb="16">
      <t>ジュウギョウイン</t>
    </rPh>
    <rPh sb="16" eb="18">
      <t>ダイヒョウ</t>
    </rPh>
    <rPh sb="25" eb="27">
      <t>ヒョウキ</t>
    </rPh>
    <rPh sb="28" eb="29">
      <t>カン</t>
    </rPh>
    <rPh sb="31" eb="32">
      <t>ツギ</t>
    </rPh>
    <rPh sb="36" eb="38">
      <t>キョウテイ</t>
    </rPh>
    <rPh sb="46" eb="48">
      <t>トウシャ</t>
    </rPh>
    <rPh sb="49" eb="52">
      <t>ジュウギョウイン</t>
    </rPh>
    <rPh sb="53" eb="55">
      <t>ホユウ</t>
    </rPh>
    <rPh sb="57" eb="59">
      <t>ヘイセイ</t>
    </rPh>
    <rPh sb="60" eb="62">
      <t>ネンド</t>
    </rPh>
    <rPh sb="63" eb="65">
      <t>ネンジ</t>
    </rPh>
    <rPh sb="65" eb="67">
      <t>ユウキュウ</t>
    </rPh>
    <rPh sb="67" eb="69">
      <t>キュウカ</t>
    </rPh>
    <rPh sb="70" eb="72">
      <t>イカ</t>
    </rPh>
    <rPh sb="73" eb="75">
      <t>ネンキュウ</t>
    </rPh>
    <rPh sb="89" eb="90">
      <t>ニチ</t>
    </rPh>
    <rPh sb="91" eb="92">
      <t>コ</t>
    </rPh>
    <rPh sb="94" eb="96">
      <t>ブブン</t>
    </rPh>
    <rPh sb="102" eb="103">
      <t>ニチ</t>
    </rPh>
    <rPh sb="104" eb="106">
      <t>ゲンド</t>
    </rPh>
    <rPh sb="109" eb="112">
      <t>ケイカクテキ</t>
    </rPh>
    <rPh sb="113" eb="115">
      <t>フヨ</t>
    </rPh>
    <rPh sb="131" eb="133">
      <t>ホユウ</t>
    </rPh>
    <rPh sb="135" eb="137">
      <t>ネンキュウ</t>
    </rPh>
    <rPh sb="138" eb="140">
      <t>ニッスウ</t>
    </rPh>
    <rPh sb="143" eb="144">
      <t>ニチ</t>
    </rPh>
    <rPh sb="145" eb="146">
      <t>サ</t>
    </rPh>
    <rPh sb="147" eb="148">
      <t>ヒ</t>
    </rPh>
    <rPh sb="150" eb="152">
      <t>ニッスウ</t>
    </rPh>
    <rPh sb="155" eb="156">
      <t>ニチ</t>
    </rPh>
    <rPh sb="158" eb="159">
      <t>ミ</t>
    </rPh>
    <rPh sb="175" eb="177">
      <t>フソク</t>
    </rPh>
    <rPh sb="179" eb="181">
      <t>ニッスウ</t>
    </rPh>
    <rPh sb="182" eb="184">
      <t>ゲンド</t>
    </rPh>
    <rPh sb="185" eb="187">
      <t>トクベツ</t>
    </rPh>
    <rPh sb="187" eb="189">
      <t>ユウキュウ</t>
    </rPh>
    <rPh sb="189" eb="191">
      <t>キュウカ</t>
    </rPh>
    <rPh sb="192" eb="193">
      <t>アタ</t>
    </rPh>
    <rPh sb="202" eb="204">
      <t>ネンキュウ</t>
    </rPh>
    <rPh sb="205" eb="208">
      <t>ケイカクテキ</t>
    </rPh>
    <rPh sb="208" eb="210">
      <t>フヨ</t>
    </rPh>
    <rPh sb="211" eb="213">
      <t>キカン</t>
    </rPh>
    <rPh sb="213" eb="214">
      <t>オヨ</t>
    </rPh>
    <rPh sb="217" eb="219">
      <t>ニッスウ</t>
    </rPh>
    <rPh sb="221" eb="222">
      <t>ツギ</t>
    </rPh>
    <rPh sb="235" eb="237">
      <t>ゼンキ</t>
    </rPh>
    <rPh sb="239" eb="240">
      <t>ガツ</t>
    </rPh>
    <rPh sb="242" eb="243">
      <t>ガツ</t>
    </rPh>
    <rPh sb="244" eb="245">
      <t>アイダ</t>
    </rPh>
    <rPh sb="247" eb="249">
      <t>ニチカン</t>
    </rPh>
    <rPh sb="254" eb="256">
      <t>コウキ</t>
    </rPh>
    <rPh sb="259" eb="260">
      <t>ガツ</t>
    </rPh>
    <rPh sb="261" eb="263">
      <t>ヨクトシ</t>
    </rPh>
    <rPh sb="264" eb="265">
      <t>ガツ</t>
    </rPh>
    <rPh sb="266" eb="267">
      <t>アイダ</t>
    </rPh>
    <rPh sb="269" eb="271">
      <t>ニチカン</t>
    </rPh>
    <rPh sb="277" eb="280">
      <t>カクコジン</t>
    </rPh>
    <rPh sb="280" eb="281">
      <t>ベツ</t>
    </rPh>
    <rPh sb="282" eb="284">
      <t>ネンキュウ</t>
    </rPh>
    <rPh sb="284" eb="286">
      <t>フヨ</t>
    </rPh>
    <rPh sb="450" eb="452">
      <t>キョウテイ</t>
    </rPh>
    <rPh sb="453" eb="454">
      <t>サダ</t>
    </rPh>
    <rPh sb="462" eb="464">
      <t>ギョウム</t>
    </rPh>
    <rPh sb="464" eb="466">
      <t>スイコウ</t>
    </rPh>
    <rPh sb="466" eb="467">
      <t>ジョウ</t>
    </rPh>
    <rPh sb="470" eb="471">
      <t>エ</t>
    </rPh>
    <rPh sb="473" eb="475">
      <t>ジユウ</t>
    </rPh>
    <rPh sb="478" eb="481">
      <t>シテイビ</t>
    </rPh>
    <rPh sb="482" eb="484">
      <t>シュッキン</t>
    </rPh>
    <rPh sb="488" eb="490">
      <t>ヒツヨウ</t>
    </rPh>
    <rPh sb="498" eb="500">
      <t>カイシャ</t>
    </rPh>
    <rPh sb="501" eb="504">
      <t>ジュウギョウイン</t>
    </rPh>
    <rPh sb="504" eb="506">
      <t>ダイヒョウ</t>
    </rPh>
    <rPh sb="507" eb="509">
      <t>キョウギ</t>
    </rPh>
    <rPh sb="510" eb="511">
      <t>ウエ</t>
    </rPh>
    <phoneticPr fontId="2"/>
  </si>
  <si>
    <t xml:space="preserve">
　　○○販売株式会社と同社従業員代表○○○○とは、標記に関して次のとおり協定する。
　１　当社の従業員が保有する平成○年度の年次有給休暇(以下「年休」という。)のうち、
　　５日を超える部分については５日を限度として計画的に付与するものとする。
　２　年休の計画的付与の期間は、７月１日から９月３１日までとする。
　３　従業員は６月１０日までに、所属長に対し、期間中において年休の所得を希望する
　　日を申し出るものとする。
　４　各所属長は、所属従業員の年休取得希望日が特定の日に集中し、業務の正常な運営
　　に支障を与えるおそれがあると認められた場合には、従業員に対して希望日の変更を
　　求めることができる。各所属長は、希望日の変更を求める場合は６月２０日までに従
　　業員にその旨通知するものとする。
　５　本年度の年休の日数から５日を控除した日数が「５日」に満たない従業員に対して
　　は、その不足する日数の限度で、第２項の期間中に特別有給休暇を与える。
　６　各所属長は、所属従業員の年次有給休暇表を作成し、従業員に提示するものとする。
　　　　平成○年○月○日
　　　　　　　　　　　　　　　　　　　　　　　　　　　　　　○○株式会社
　　　　　　　　　　　　　　　　　　　　　　　　　　　　　　　代表取締役　○○○○
　　　　　　　　　　　　　　　　　　　　　　　　　　　　　　○○株式会社
　　　　　　　　　　　　　　　　　　　　　　　　　　　　　　　従業員代表　○○○○</t>
    <rPh sb="5" eb="7">
      <t>ハンバイ</t>
    </rPh>
    <rPh sb="7" eb="11">
      <t>カブシキガイシャ</t>
    </rPh>
    <rPh sb="12" eb="14">
      <t>ドウシャ</t>
    </rPh>
    <rPh sb="14" eb="17">
      <t>ジュウギョウイン</t>
    </rPh>
    <rPh sb="17" eb="19">
      <t>ダイヒョウ</t>
    </rPh>
    <rPh sb="26" eb="28">
      <t>ヒョウキ</t>
    </rPh>
    <rPh sb="29" eb="30">
      <t>カン</t>
    </rPh>
    <rPh sb="32" eb="33">
      <t>ツギ</t>
    </rPh>
    <rPh sb="37" eb="39">
      <t>キョウテイ</t>
    </rPh>
    <rPh sb="47" eb="49">
      <t>トウシャ</t>
    </rPh>
    <rPh sb="50" eb="53">
      <t>ジュウギョウイン</t>
    </rPh>
    <rPh sb="54" eb="56">
      <t>ホユウ</t>
    </rPh>
    <rPh sb="58" eb="60">
      <t>ヘイセイ</t>
    </rPh>
    <rPh sb="61" eb="63">
      <t>ネンド</t>
    </rPh>
    <rPh sb="64" eb="66">
      <t>ネンジ</t>
    </rPh>
    <rPh sb="66" eb="68">
      <t>ユウキュウ</t>
    </rPh>
    <rPh sb="68" eb="70">
      <t>キュウカ</t>
    </rPh>
    <rPh sb="71" eb="73">
      <t>イカ</t>
    </rPh>
    <rPh sb="74" eb="76">
      <t>ネンキュウ</t>
    </rPh>
    <rPh sb="90" eb="91">
      <t>ニチ</t>
    </rPh>
    <rPh sb="92" eb="93">
      <t>コ</t>
    </rPh>
    <rPh sb="95" eb="97">
      <t>ブブン</t>
    </rPh>
    <rPh sb="103" eb="104">
      <t>ニチ</t>
    </rPh>
    <rPh sb="105" eb="107">
      <t>ゲンド</t>
    </rPh>
    <rPh sb="110" eb="113">
      <t>ケイカクテキ</t>
    </rPh>
    <rPh sb="114" eb="116">
      <t>フヨ</t>
    </rPh>
    <rPh sb="130" eb="132">
      <t>ネンキュウ</t>
    </rPh>
    <rPh sb="133" eb="136">
      <t>ケイカクテキ</t>
    </rPh>
    <rPh sb="136" eb="138">
      <t>フヨ</t>
    </rPh>
    <rPh sb="139" eb="141">
      <t>キカン</t>
    </rPh>
    <rPh sb="144" eb="145">
      <t>ツキ</t>
    </rPh>
    <rPh sb="146" eb="147">
      <t>ニチ</t>
    </rPh>
    <rPh sb="150" eb="151">
      <t>ガツ</t>
    </rPh>
    <rPh sb="153" eb="154">
      <t>ニチ</t>
    </rPh>
    <rPh sb="166" eb="169">
      <t>ジュウギョウイン</t>
    </rPh>
    <rPh sb="171" eb="172">
      <t>ガツ</t>
    </rPh>
    <rPh sb="174" eb="175">
      <t>ニチ</t>
    </rPh>
    <rPh sb="179" eb="182">
      <t>ショゾクチョウ</t>
    </rPh>
    <rPh sb="183" eb="184">
      <t>タイ</t>
    </rPh>
    <rPh sb="186" eb="189">
      <t>キカンチュウ</t>
    </rPh>
    <rPh sb="193" eb="195">
      <t>ネンキュウ</t>
    </rPh>
    <rPh sb="196" eb="198">
      <t>ショトク</t>
    </rPh>
    <rPh sb="199" eb="201">
      <t>キボウ</t>
    </rPh>
    <rPh sb="206" eb="207">
      <t>ヒ</t>
    </rPh>
    <rPh sb="208" eb="209">
      <t>モウ</t>
    </rPh>
    <rPh sb="210" eb="211">
      <t>デ</t>
    </rPh>
    <rPh sb="225" eb="228">
      <t>ショゾクチョウ</t>
    </rPh>
    <rPh sb="230" eb="232">
      <t>ショゾク</t>
    </rPh>
    <rPh sb="232" eb="235">
      <t>ジュウギョウイン</t>
    </rPh>
    <rPh sb="238" eb="240">
      <t>シュトク</t>
    </rPh>
    <rPh sb="240" eb="243">
      <t>キボウビ</t>
    </rPh>
    <rPh sb="244" eb="246">
      <t>トクテイ</t>
    </rPh>
    <rPh sb="247" eb="248">
      <t>ヒ</t>
    </rPh>
    <rPh sb="249" eb="251">
      <t>シュウチュウ</t>
    </rPh>
    <rPh sb="253" eb="255">
      <t>ギョウム</t>
    </rPh>
    <rPh sb="256" eb="258">
      <t>セイジョウ</t>
    </rPh>
    <rPh sb="259" eb="261">
      <t>ウンエイ</t>
    </rPh>
    <rPh sb="265" eb="267">
      <t>シショウ</t>
    </rPh>
    <rPh sb="268" eb="269">
      <t>アタ</t>
    </rPh>
    <rPh sb="278" eb="279">
      <t>ミト</t>
    </rPh>
    <rPh sb="283" eb="285">
      <t>バアイ</t>
    </rPh>
    <rPh sb="288" eb="291">
      <t>ジュウギョウイン</t>
    </rPh>
    <rPh sb="292" eb="293">
      <t>タイ</t>
    </rPh>
    <rPh sb="295" eb="298">
      <t>キボウビ</t>
    </rPh>
    <rPh sb="299" eb="301">
      <t>ヘンコウ</t>
    </rPh>
    <rPh sb="305" eb="306">
      <t>モト</t>
    </rPh>
    <rPh sb="315" eb="316">
      <t>カク</t>
    </rPh>
    <rPh sb="316" eb="319">
      <t>ショゾクチョウ</t>
    </rPh>
    <rPh sb="321" eb="323">
      <t>キボウ</t>
    </rPh>
    <rPh sb="323" eb="324">
      <t>ヒ</t>
    </rPh>
    <rPh sb="325" eb="327">
      <t>ヘンコウ</t>
    </rPh>
    <rPh sb="328" eb="329">
      <t>モト</t>
    </rPh>
    <rPh sb="331" eb="333">
      <t>バアイ</t>
    </rPh>
    <rPh sb="335" eb="336">
      <t>ガツ</t>
    </rPh>
    <rPh sb="338" eb="339">
      <t>ニチ</t>
    </rPh>
    <rPh sb="342" eb="343">
      <t>ジュウ</t>
    </rPh>
    <rPh sb="346" eb="347">
      <t>ギョウ</t>
    </rPh>
    <rPh sb="347" eb="348">
      <t>イン</t>
    </rPh>
    <rPh sb="351" eb="352">
      <t>ムネ</t>
    </rPh>
    <rPh sb="352" eb="354">
      <t>ツウチ</t>
    </rPh>
    <rPh sb="368" eb="371">
      <t>ホンネンド</t>
    </rPh>
    <rPh sb="372" eb="374">
      <t>ネンキュウ</t>
    </rPh>
    <rPh sb="375" eb="377">
      <t>ニッスウ</t>
    </rPh>
    <rPh sb="380" eb="381">
      <t>ニチ</t>
    </rPh>
    <rPh sb="382" eb="384">
      <t>コウジョ</t>
    </rPh>
    <rPh sb="386" eb="388">
      <t>ニッスウ</t>
    </rPh>
    <rPh sb="391" eb="392">
      <t>ニチ</t>
    </rPh>
    <rPh sb="394" eb="395">
      <t>ミ</t>
    </rPh>
    <rPh sb="398" eb="401">
      <t>ジュウギョウイン</t>
    </rPh>
    <rPh sb="402" eb="403">
      <t>タイ</t>
    </rPh>
    <rPh sb="412" eb="414">
      <t>フソク</t>
    </rPh>
    <rPh sb="416" eb="418">
      <t>ニッスウ</t>
    </rPh>
    <rPh sb="419" eb="421">
      <t>ゲンド</t>
    </rPh>
    <rPh sb="423" eb="424">
      <t>ダイ</t>
    </rPh>
    <rPh sb="425" eb="426">
      <t>コウ</t>
    </rPh>
    <rPh sb="427" eb="430">
      <t>キカンチュウ</t>
    </rPh>
    <rPh sb="431" eb="433">
      <t>トクベツ</t>
    </rPh>
    <rPh sb="433" eb="435">
      <t>ユウキュウ</t>
    </rPh>
    <rPh sb="435" eb="437">
      <t>キュウカ</t>
    </rPh>
    <rPh sb="438" eb="439">
      <t>アタ</t>
    </rPh>
    <rPh sb="448" eb="449">
      <t>カク</t>
    </rPh>
    <rPh sb="449" eb="452">
      <t>ショゾクチョウ</t>
    </rPh>
    <rPh sb="454" eb="456">
      <t>ショゾク</t>
    </rPh>
    <rPh sb="456" eb="459">
      <t>ジュウギョウイン</t>
    </rPh>
    <rPh sb="460" eb="462">
      <t>ネンジ</t>
    </rPh>
    <rPh sb="462" eb="464">
      <t>ユウキュウ</t>
    </rPh>
    <rPh sb="464" eb="466">
      <t>キュウカ</t>
    </rPh>
    <rPh sb="466" eb="467">
      <t>ヒョウ</t>
    </rPh>
    <rPh sb="468" eb="470">
      <t>サクセイ</t>
    </rPh>
    <rPh sb="472" eb="475">
      <t>ジュウギョウイン</t>
    </rPh>
    <rPh sb="476" eb="478">
      <t>テイジ</t>
    </rPh>
    <phoneticPr fontId="2"/>
  </si>
  <si>
    <t>　　○○商事株式会社と同社従業員代表○○○○とは、標記に関して次のとおり協定する。
　（対象者）
　第１条　すべての従業員を対象とする。
　（日数の上限）
　第２条　年次有給休暇を時間単位で取得することができる日数は５日以内とする。
　（１日分年次有給休暇に相当する時間単位年休）
　第３条　年次有給休暇を時間単位で取得する場合は、１日の年次有給休暇に相当する時
　　　　間数を８時間とする。
　（取得単位）
　第４条　年次有給休暇を時間単位で取得する場合は、１時間単位で取得するものとする。
　　　　平成○年○月○日
　　　　　　　　　　　　　　　　　　　　　　　　　　　　　　○○株式会社
　　　　　　　　　　　　　　　　　　　　　　　　　　　　　　　代表取締役　○○○○
　　　　　　　　　　　　　　　　　　　　　　　　　　　　　　○○株式会社
　　　　　　　　　　　　　　　　　　　　　　　　　　　　　　　従業員代表　○○○○</t>
    <rPh sb="4" eb="6">
      <t>ショウジ</t>
    </rPh>
    <rPh sb="6" eb="10">
      <t>カブシキガイシャ</t>
    </rPh>
    <rPh sb="11" eb="13">
      <t>ドウシャ</t>
    </rPh>
    <rPh sb="13" eb="16">
      <t>ジュウギョウイン</t>
    </rPh>
    <rPh sb="16" eb="18">
      <t>ダイヒョウ</t>
    </rPh>
    <rPh sb="25" eb="27">
      <t>ヒョウキ</t>
    </rPh>
    <rPh sb="28" eb="29">
      <t>カン</t>
    </rPh>
    <rPh sb="31" eb="32">
      <t>ツギ</t>
    </rPh>
    <rPh sb="36" eb="38">
      <t>キョウテイ</t>
    </rPh>
    <rPh sb="45" eb="48">
      <t>タイショウシャ</t>
    </rPh>
    <rPh sb="51" eb="52">
      <t>ダイ</t>
    </rPh>
    <rPh sb="53" eb="54">
      <t>ジョウ</t>
    </rPh>
    <rPh sb="59" eb="62">
      <t>ジュウギョウイン</t>
    </rPh>
    <rPh sb="63" eb="65">
      <t>タイショウ</t>
    </rPh>
    <rPh sb="73" eb="75">
      <t>ニッスウ</t>
    </rPh>
    <rPh sb="76" eb="78">
      <t>ジョウゲン</t>
    </rPh>
    <rPh sb="81" eb="82">
      <t>ダイ</t>
    </rPh>
    <rPh sb="83" eb="84">
      <t>ジョウ</t>
    </rPh>
    <rPh sb="85" eb="87">
      <t>ネンジ</t>
    </rPh>
    <rPh sb="87" eb="89">
      <t>ユウキュウ</t>
    </rPh>
    <rPh sb="89" eb="91">
      <t>キュウカ</t>
    </rPh>
    <rPh sb="92" eb="94">
      <t>ジカン</t>
    </rPh>
    <rPh sb="94" eb="96">
      <t>タンイ</t>
    </rPh>
    <rPh sb="97" eb="99">
      <t>シュトク</t>
    </rPh>
    <rPh sb="107" eb="109">
      <t>ニッスウ</t>
    </rPh>
    <rPh sb="111" eb="112">
      <t>ニチ</t>
    </rPh>
    <rPh sb="112" eb="114">
      <t>イナイ</t>
    </rPh>
    <rPh sb="123" eb="125">
      <t>ニチブン</t>
    </rPh>
    <rPh sb="125" eb="127">
      <t>ネンジ</t>
    </rPh>
    <rPh sb="127" eb="131">
      <t>ユウキュウキュウカ</t>
    </rPh>
    <rPh sb="132" eb="134">
      <t>ソウトウ</t>
    </rPh>
    <rPh sb="136" eb="138">
      <t>ジカン</t>
    </rPh>
    <rPh sb="138" eb="140">
      <t>タンイ</t>
    </rPh>
    <rPh sb="140" eb="142">
      <t>ネンキュウ</t>
    </rPh>
    <rPh sb="145" eb="146">
      <t>ダイ</t>
    </rPh>
    <rPh sb="147" eb="148">
      <t>ジョウ</t>
    </rPh>
    <rPh sb="149" eb="155">
      <t>ネンジユウキュウキュウカ</t>
    </rPh>
    <rPh sb="156" eb="158">
      <t>ジカン</t>
    </rPh>
    <rPh sb="158" eb="160">
      <t>タンイ</t>
    </rPh>
    <rPh sb="161" eb="163">
      <t>シュトク</t>
    </rPh>
    <rPh sb="165" eb="167">
      <t>バアイ</t>
    </rPh>
    <rPh sb="170" eb="171">
      <t>ニチ</t>
    </rPh>
    <rPh sb="172" eb="174">
      <t>ネンジ</t>
    </rPh>
    <rPh sb="174" eb="176">
      <t>ユウキュウ</t>
    </rPh>
    <rPh sb="176" eb="178">
      <t>キュウカ</t>
    </rPh>
    <rPh sb="179" eb="181">
      <t>ソウトウ</t>
    </rPh>
    <rPh sb="183" eb="184">
      <t>ジ</t>
    </rPh>
    <rPh sb="189" eb="190">
      <t>カン</t>
    </rPh>
    <rPh sb="190" eb="191">
      <t>スウ</t>
    </rPh>
    <rPh sb="193" eb="195">
      <t>ジカン</t>
    </rPh>
    <rPh sb="203" eb="205">
      <t>シュトク</t>
    </rPh>
    <rPh sb="205" eb="207">
      <t>タンイ</t>
    </rPh>
    <rPh sb="210" eb="211">
      <t>ダイ</t>
    </rPh>
    <rPh sb="212" eb="213">
      <t>ジョウ</t>
    </rPh>
    <rPh sb="214" eb="216">
      <t>ネンジ</t>
    </rPh>
    <rPh sb="216" eb="218">
      <t>ユウキュウ</t>
    </rPh>
    <rPh sb="218" eb="220">
      <t>キュウカ</t>
    </rPh>
    <rPh sb="221" eb="223">
      <t>ジカン</t>
    </rPh>
    <rPh sb="223" eb="225">
      <t>タンイ</t>
    </rPh>
    <rPh sb="226" eb="228">
      <t>シュトク</t>
    </rPh>
    <rPh sb="230" eb="232">
      <t>バアイ</t>
    </rPh>
    <rPh sb="235" eb="237">
      <t>ジカン</t>
    </rPh>
    <rPh sb="237" eb="239">
      <t>タンイ</t>
    </rPh>
    <rPh sb="240" eb="242">
      <t>シュトク</t>
    </rPh>
    <phoneticPr fontId="2"/>
  </si>
  <si>
    <t xml:space="preserve">
　　○○製作所株式会社と同社従業員代表○○○○とは、標記に関し、次のとおり協定する。
　１　時間単位での年次有給休暇（以下「時間単位年休」という。）を付与する従業員の範囲
　　は、○○工場製造第一課の生産職及び製造第二課の技能職を除く全社の嘱託、パート
　　社員を含む全ての従業員とする。
　２　時間単位年休における１日の時間数は、次のとおりとする。
　　　　　　シフトＡのパート社員・・・・・・５時間
　　　　　　シフトＢのパート社員・・・・・・６時間
　　　　　　上記以外の従業員・・・・・・・・８時間
　３　取得できる時間単位年休の単位時間は、１時間とする。
　４　届出のあった時間単位年休が、事業の正常な運営を妨げる場合は、会社はその時季
　　を変更することがある。
　５　本協定の時間単位年休に対して支払われる賃金は、「通常の賃金」により計算する。
　６　本協定の有効期間は、平成22年4月1日から１年間とする。
　　　　平成○年○月○日
　　　　　　　　　　　　　　　　　　　　　　　　　　　　　　○○株式会社
　　　　　　　　　　　　　　　　　　　　　　　　　　　　　　　代表取締役　○○○○
　　　　　　　　　　　　　　　　　　　　　　　　　　　　　　○○株式会社
　　　　　　　　　　　　　　　　　　　　　　　　　　　　　　　従業員代表　○○○○</t>
    <rPh sb="5" eb="8">
      <t>セイサクジョ</t>
    </rPh>
    <rPh sb="8" eb="12">
      <t>カブシキガイシャ</t>
    </rPh>
    <rPh sb="13" eb="15">
      <t>ドウシャ</t>
    </rPh>
    <rPh sb="15" eb="18">
      <t>ジュウギョウイン</t>
    </rPh>
    <rPh sb="18" eb="20">
      <t>ダイヒョウ</t>
    </rPh>
    <rPh sb="27" eb="29">
      <t>ヒョウキ</t>
    </rPh>
    <rPh sb="30" eb="31">
      <t>カン</t>
    </rPh>
    <rPh sb="33" eb="34">
      <t>ツギ</t>
    </rPh>
    <rPh sb="38" eb="40">
      <t>キョウテイ</t>
    </rPh>
    <rPh sb="48" eb="50">
      <t>ジカン</t>
    </rPh>
    <rPh sb="50" eb="52">
      <t>タンイ</t>
    </rPh>
    <rPh sb="54" eb="56">
      <t>ネンジ</t>
    </rPh>
    <rPh sb="56" eb="58">
      <t>ユウキュウ</t>
    </rPh>
    <rPh sb="58" eb="60">
      <t>キュウカ</t>
    </rPh>
    <rPh sb="61" eb="63">
      <t>イカ</t>
    </rPh>
    <rPh sb="64" eb="66">
      <t>ジカン</t>
    </rPh>
    <rPh sb="66" eb="68">
      <t>タンイ</t>
    </rPh>
    <rPh sb="68" eb="70">
      <t>ネンキュウ</t>
    </rPh>
    <rPh sb="77" eb="79">
      <t>フヨ</t>
    </rPh>
    <rPh sb="81" eb="84">
      <t>ジュウギョウイン</t>
    </rPh>
    <rPh sb="85" eb="87">
      <t>ハンイ</t>
    </rPh>
    <rPh sb="94" eb="96">
      <t>コウジョウ</t>
    </rPh>
    <rPh sb="104" eb="105">
      <t>ショク</t>
    </rPh>
    <rPh sb="151" eb="157">
      <t>ジカンタンイネンキュウ</t>
    </rPh>
    <rPh sb="162" eb="163">
      <t>ニチ</t>
    </rPh>
    <rPh sb="164" eb="167">
      <t>ジカンスウ</t>
    </rPh>
    <rPh sb="169" eb="170">
      <t>ツギ</t>
    </rPh>
    <rPh sb="193" eb="195">
      <t>シャイン</t>
    </rPh>
    <rPh sb="202" eb="204">
      <t>ジカン</t>
    </rPh>
    <rPh sb="219" eb="221">
      <t>シャイン</t>
    </rPh>
    <rPh sb="228" eb="230">
      <t>ジカン</t>
    </rPh>
    <rPh sb="237" eb="239">
      <t>ジョウキ</t>
    </rPh>
    <rPh sb="239" eb="241">
      <t>イガイ</t>
    </rPh>
    <rPh sb="242" eb="245">
      <t>ジュウギョウイン</t>
    </rPh>
    <rPh sb="254" eb="256">
      <t>ジカン</t>
    </rPh>
    <rPh sb="261" eb="263">
      <t>シュトク</t>
    </rPh>
    <rPh sb="266" eb="272">
      <t>ジカンタンイネンキュウ</t>
    </rPh>
    <rPh sb="273" eb="275">
      <t>タンイ</t>
    </rPh>
    <rPh sb="275" eb="277">
      <t>ジカン</t>
    </rPh>
    <rPh sb="280" eb="282">
      <t>ジカン</t>
    </rPh>
    <rPh sb="291" eb="292">
      <t>トド</t>
    </rPh>
    <rPh sb="292" eb="293">
      <t>デ</t>
    </rPh>
    <rPh sb="297" eb="299">
      <t>ジカン</t>
    </rPh>
    <rPh sb="299" eb="301">
      <t>タンイ</t>
    </rPh>
    <rPh sb="301" eb="303">
      <t>ネンキュウ</t>
    </rPh>
    <rPh sb="305" eb="307">
      <t>ジギョウ</t>
    </rPh>
    <rPh sb="308" eb="310">
      <t>セイジョウ</t>
    </rPh>
    <rPh sb="311" eb="313">
      <t>ウンエイ</t>
    </rPh>
    <rPh sb="314" eb="315">
      <t>サマタ</t>
    </rPh>
    <rPh sb="317" eb="319">
      <t>バアイ</t>
    </rPh>
    <rPh sb="321" eb="323">
      <t>カイシャ</t>
    </rPh>
    <rPh sb="326" eb="328">
      <t>ジキ</t>
    </rPh>
    <rPh sb="332" eb="334">
      <t>ヘンコウ</t>
    </rPh>
    <rPh sb="347" eb="348">
      <t>ホン</t>
    </rPh>
    <rPh sb="348" eb="350">
      <t>キョウテイ</t>
    </rPh>
    <rPh sb="351" eb="357">
      <t>ジカンタンイネンキュウ</t>
    </rPh>
    <rPh sb="358" eb="359">
      <t>タイ</t>
    </rPh>
    <rPh sb="361" eb="363">
      <t>シハラ</t>
    </rPh>
    <rPh sb="366" eb="368">
      <t>チンギン</t>
    </rPh>
    <rPh sb="371" eb="373">
      <t>ツウジョウ</t>
    </rPh>
    <rPh sb="374" eb="376">
      <t>チンギン</t>
    </rPh>
    <rPh sb="380" eb="382">
      <t>ケイサン</t>
    </rPh>
    <rPh sb="390" eb="391">
      <t>ホン</t>
    </rPh>
    <rPh sb="391" eb="393">
      <t>キョウテイ</t>
    </rPh>
    <rPh sb="394" eb="396">
      <t>ユウコウ</t>
    </rPh>
    <rPh sb="396" eb="398">
      <t>キカン</t>
    </rPh>
    <rPh sb="400" eb="402">
      <t>ヘイセイ</t>
    </rPh>
    <rPh sb="404" eb="405">
      <t>ネン</t>
    </rPh>
    <rPh sb="406" eb="407">
      <t>ガツ</t>
    </rPh>
    <rPh sb="408" eb="409">
      <t>ニチ</t>
    </rPh>
    <rPh sb="412" eb="414">
      <t>ネンカン</t>
    </rPh>
    <phoneticPr fontId="2"/>
  </si>
  <si>
    <t>・時間単位年休を与える場合には、労使協定が必要です。また、時間を単位として与えることが出来る日数の上限は、
　５日の範囲内です。</t>
    <rPh sb="1" eb="3">
      <t>ジカン</t>
    </rPh>
    <rPh sb="3" eb="5">
      <t>タンイ</t>
    </rPh>
    <rPh sb="5" eb="7">
      <t>ネンキュウ</t>
    </rPh>
    <rPh sb="8" eb="9">
      <t>アタ</t>
    </rPh>
    <rPh sb="11" eb="13">
      <t>バアイ</t>
    </rPh>
    <rPh sb="16" eb="18">
      <t>ロウシ</t>
    </rPh>
    <rPh sb="18" eb="20">
      <t>キョウテイ</t>
    </rPh>
    <rPh sb="21" eb="23">
      <t>ヒツヨウ</t>
    </rPh>
    <rPh sb="29" eb="31">
      <t>ジカン</t>
    </rPh>
    <rPh sb="32" eb="34">
      <t>タンイ</t>
    </rPh>
    <rPh sb="37" eb="38">
      <t>アタ</t>
    </rPh>
    <rPh sb="43" eb="45">
      <t>デキ</t>
    </rPh>
    <rPh sb="46" eb="48">
      <t>ニッスウ</t>
    </rPh>
    <rPh sb="49" eb="51">
      <t>ジョウゲン</t>
    </rPh>
    <rPh sb="56" eb="57">
      <t>ニチ</t>
    </rPh>
    <rPh sb="58" eb="61">
      <t>ハンイナイ</t>
    </rPh>
    <phoneticPr fontId="2"/>
  </si>
  <si>
    <t>・本管理台帳は参考様式ですので、事業場の実態に合わせて変更していただいても差し支えありません。</t>
    <rPh sb="1" eb="2">
      <t>ホン</t>
    </rPh>
    <rPh sb="2" eb="4">
      <t>カンリ</t>
    </rPh>
    <rPh sb="4" eb="6">
      <t>ダイチョウ</t>
    </rPh>
    <rPh sb="7" eb="9">
      <t>サンコウ</t>
    </rPh>
    <rPh sb="9" eb="11">
      <t>ヨウシキ</t>
    </rPh>
    <rPh sb="16" eb="19">
      <t>ジギョウジョウ</t>
    </rPh>
    <rPh sb="20" eb="22">
      <t>ジッタイ</t>
    </rPh>
    <rPh sb="23" eb="24">
      <t>ア</t>
    </rPh>
    <rPh sb="27" eb="29">
      <t>ヘンコウ</t>
    </rPh>
    <rPh sb="37" eb="38">
      <t>サ</t>
    </rPh>
    <rPh sb="39" eb="40">
      <t>ツカ</t>
    </rPh>
    <phoneticPr fontId="2"/>
  </si>
  <si>
    <t>・入力する行が不足する場合には、取得日数合計欄の上にセルを縮めて行を確保してありますので、セルを広げて
  利用してください。
　（その際、シートの保護を解除する必要がありますので、計算式が壊れないように注意してください。）</t>
    <rPh sb="1" eb="3">
      <t>ニュウリョク</t>
    </rPh>
    <rPh sb="5" eb="6">
      <t>ギョウ</t>
    </rPh>
    <rPh sb="7" eb="9">
      <t>フソク</t>
    </rPh>
    <rPh sb="11" eb="13">
      <t>バアイ</t>
    </rPh>
    <rPh sb="22" eb="23">
      <t>ラン</t>
    </rPh>
    <rPh sb="24" eb="25">
      <t>ウエ</t>
    </rPh>
    <rPh sb="29" eb="30">
      <t>チヂ</t>
    </rPh>
    <rPh sb="32" eb="33">
      <t>ギョウ</t>
    </rPh>
    <rPh sb="34" eb="36">
      <t>カクホ</t>
    </rPh>
    <rPh sb="48" eb="49">
      <t>ヒロ</t>
    </rPh>
    <rPh sb="54" eb="56">
      <t>リヨウ</t>
    </rPh>
    <rPh sb="68" eb="69">
      <t>サイ</t>
    </rPh>
    <rPh sb="74" eb="76">
      <t>ホゴ</t>
    </rPh>
    <rPh sb="77" eb="79">
      <t>カイジョ</t>
    </rPh>
    <rPh sb="81" eb="83">
      <t>ヒツヨウ</t>
    </rPh>
    <rPh sb="91" eb="93">
      <t>ケイサン</t>
    </rPh>
    <rPh sb="93" eb="94">
      <t>シキ</t>
    </rPh>
    <rPh sb="95" eb="96">
      <t>コワ</t>
    </rPh>
    <rPh sb="102" eb="104">
      <t>チュウイ</t>
    </rPh>
    <phoneticPr fontId="2"/>
  </si>
  <si>
    <t>雇入れ年月日</t>
    <rPh sb="0" eb="2">
      <t>ヤトイイ</t>
    </rPh>
    <rPh sb="3" eb="6">
      <t>ネンガッピ</t>
    </rPh>
    <phoneticPr fontId="2"/>
  </si>
  <si>
    <t>基準日</t>
    <rPh sb="0" eb="3">
      <t>キジュンビ</t>
    </rPh>
    <phoneticPr fontId="2"/>
  </si>
  <si>
    <t>日</t>
    <rPh sb="0" eb="1">
      <t>ニチ</t>
    </rPh>
    <phoneticPr fontId="2"/>
  </si>
  <si>
    <t>月</t>
    <rPh sb="0" eb="1">
      <t>ガツ</t>
    </rPh>
    <phoneticPr fontId="2"/>
  </si>
  <si>
    <t>から</t>
    <phoneticPr fontId="2"/>
  </si>
  <si>
    <t>まで</t>
    <phoneticPr fontId="2"/>
  </si>
  <si>
    <t>時</t>
    <rPh sb="0" eb="1">
      <t>ジ</t>
    </rPh>
    <phoneticPr fontId="2"/>
  </si>
  <si>
    <t>分</t>
    <rPh sb="0" eb="1">
      <t>フン</t>
    </rPh>
    <phoneticPr fontId="2"/>
  </si>
  <si>
    <t>日</t>
    <rPh sb="0" eb="1">
      <t>ニチ</t>
    </rPh>
    <phoneticPr fontId="2"/>
  </si>
  <si>
    <t>本人指定</t>
    <rPh sb="0" eb="2">
      <t>ホンニン</t>
    </rPh>
    <rPh sb="2" eb="4">
      <t>シテイ</t>
    </rPh>
    <phoneticPr fontId="2"/>
  </si>
  <si>
    <t>計画的付与</t>
    <rPh sb="0" eb="3">
      <t>ケイカクテキ</t>
    </rPh>
    <rPh sb="3" eb="5">
      <t>フヨ</t>
    </rPh>
    <phoneticPr fontId="2"/>
  </si>
  <si>
    <t>承認</t>
    <rPh sb="0" eb="2">
      <t>ショウニン</t>
    </rPh>
    <phoneticPr fontId="2"/>
  </si>
  <si>
    <t>時季変更</t>
    <rPh sb="0" eb="2">
      <t>ジキ</t>
    </rPh>
    <rPh sb="2" eb="4">
      <t>ヘンコウ</t>
    </rPh>
    <phoneticPr fontId="2"/>
  </si>
  <si>
    <t>了</t>
    <rPh sb="0" eb="1">
      <t>リョウ</t>
    </rPh>
    <phoneticPr fontId="2"/>
  </si>
  <si>
    <t>使用者が時季変更した場合の日時</t>
    <rPh sb="0" eb="3">
      <t>シヨウシャ</t>
    </rPh>
    <rPh sb="4" eb="6">
      <t>ジキ</t>
    </rPh>
    <rPh sb="6" eb="8">
      <t>ヘンコウ</t>
    </rPh>
    <rPh sb="10" eb="12">
      <t>バアイ</t>
    </rPh>
    <rPh sb="13" eb="15">
      <t>ニチジ</t>
    </rPh>
    <phoneticPr fontId="2"/>
  </si>
  <si>
    <t>法定を上回る分</t>
    <rPh sb="0" eb="2">
      <t>ホウテイ</t>
    </rPh>
    <rPh sb="3" eb="5">
      <t>ウワマワ</t>
    </rPh>
    <rPh sb="6" eb="7">
      <t>ブン</t>
    </rPh>
    <phoneticPr fontId="2"/>
  </si>
  <si>
    <t>指定区分</t>
    <rPh sb="0" eb="2">
      <t>シテイ</t>
    </rPh>
    <rPh sb="2" eb="4">
      <t>クブン</t>
    </rPh>
    <phoneticPr fontId="2"/>
  </si>
  <si>
    <t>請求月日</t>
    <rPh sb="0" eb="2">
      <t>セイキュウ</t>
    </rPh>
    <rPh sb="2" eb="3">
      <t>ゲツ</t>
    </rPh>
    <rPh sb="3" eb="4">
      <t>ヒ</t>
    </rPh>
    <phoneticPr fontId="2"/>
  </si>
  <si>
    <t>年次有給休暇取得管理台帳</t>
    <rPh sb="0" eb="2">
      <t>ネンジ</t>
    </rPh>
    <rPh sb="2" eb="4">
      <t>ユウキュウ</t>
    </rPh>
    <rPh sb="4" eb="6">
      <t>キュウカ</t>
    </rPh>
    <rPh sb="6" eb="8">
      <t>シュトク</t>
    </rPh>
    <rPh sb="8" eb="10">
      <t>カンリ</t>
    </rPh>
    <rPh sb="10" eb="12">
      <t>ダイチョウ</t>
    </rPh>
    <phoneticPr fontId="2"/>
  </si>
  <si>
    <t>計画的付与日数の合計</t>
    <rPh sb="0" eb="3">
      <t>ケイカクテキ</t>
    </rPh>
    <rPh sb="3" eb="5">
      <t>フヨ</t>
    </rPh>
    <rPh sb="5" eb="7">
      <t>ニッスウ</t>
    </rPh>
    <rPh sb="8" eb="10">
      <t>ゴウケイ</t>
    </rPh>
    <phoneticPr fontId="2"/>
  </si>
  <si>
    <t>労使協定で定める計画的付与日数</t>
    <rPh sb="0" eb="2">
      <t>ロウシ</t>
    </rPh>
    <rPh sb="2" eb="4">
      <t>キョウテイ</t>
    </rPh>
    <rPh sb="5" eb="6">
      <t>サダ</t>
    </rPh>
    <rPh sb="8" eb="11">
      <t>ケイカクテキ</t>
    </rPh>
    <rPh sb="11" eb="13">
      <t>フヨ</t>
    </rPh>
    <rPh sb="13" eb="15">
      <t>ニッスウ</t>
    </rPh>
    <phoneticPr fontId="2"/>
  </si>
  <si>
    <t>労使協定で定める時間単位年休を認める日数</t>
    <rPh sb="0" eb="2">
      <t>ロウシ</t>
    </rPh>
    <rPh sb="2" eb="4">
      <t>キョウテイ</t>
    </rPh>
    <rPh sb="5" eb="6">
      <t>サダ</t>
    </rPh>
    <rPh sb="8" eb="10">
      <t>ジカン</t>
    </rPh>
    <rPh sb="10" eb="12">
      <t>タンイ</t>
    </rPh>
    <rPh sb="12" eb="14">
      <t>ネンキュウ</t>
    </rPh>
    <rPh sb="15" eb="16">
      <t>ミト</t>
    </rPh>
    <rPh sb="18" eb="20">
      <t>ニッスウ</t>
    </rPh>
    <phoneticPr fontId="2"/>
  </si>
  <si>
    <t>・時季変更は、事業の正常な運営を妨げる場合のみに限ります。</t>
    <phoneticPr fontId="2"/>
  </si>
  <si>
    <t>・計画的付与を行う場合には、労使協定が必要です。計画的付与が出来る日数の上限は、労使協定を結んでも、年
　次有給休暇のうち５日を超える部分に限ります（年次有給休暇日数が10日の労働者は５日、20日の労働者は15日
　まで）。</t>
    <rPh sb="7" eb="8">
      <t>オコナ</t>
    </rPh>
    <rPh sb="9" eb="11">
      <t>バアイ</t>
    </rPh>
    <rPh sb="24" eb="26">
      <t>ケイカク</t>
    </rPh>
    <rPh sb="26" eb="27">
      <t>テキ</t>
    </rPh>
    <rPh sb="27" eb="29">
      <t>フヨ</t>
    </rPh>
    <rPh sb="30" eb="32">
      <t>デキ</t>
    </rPh>
    <rPh sb="33" eb="35">
      <t>ニッスウ</t>
    </rPh>
    <rPh sb="36" eb="38">
      <t>ジョウゲン</t>
    </rPh>
    <rPh sb="40" eb="42">
      <t>ロウシ</t>
    </rPh>
    <rPh sb="42" eb="44">
      <t>キョウテイ</t>
    </rPh>
    <rPh sb="45" eb="46">
      <t>ムス</t>
    </rPh>
    <rPh sb="54" eb="56">
      <t>ユウキュウ</t>
    </rPh>
    <rPh sb="56" eb="58">
      <t>キュウカ</t>
    </rPh>
    <rPh sb="62" eb="63">
      <t>ニチ</t>
    </rPh>
    <rPh sb="64" eb="65">
      <t>コ</t>
    </rPh>
    <rPh sb="67" eb="69">
      <t>ブブン</t>
    </rPh>
    <rPh sb="70" eb="71">
      <t>カギ</t>
    </rPh>
    <rPh sb="75" eb="77">
      <t>ネンジ</t>
    </rPh>
    <rPh sb="77" eb="79">
      <t>ユウキュウ</t>
    </rPh>
    <rPh sb="79" eb="81">
      <t>キュウカ</t>
    </rPh>
    <rPh sb="81" eb="83">
      <t>ニッスウ</t>
    </rPh>
    <rPh sb="86" eb="87">
      <t>ニチ</t>
    </rPh>
    <rPh sb="88" eb="91">
      <t>ロウドウシャ</t>
    </rPh>
    <rPh sb="93" eb="94">
      <t>ニチ</t>
    </rPh>
    <rPh sb="97" eb="98">
      <t>ニチ</t>
    </rPh>
    <rPh sb="99" eb="102">
      <t>ロウドウシャ</t>
    </rPh>
    <rPh sb="105" eb="106">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</si>
</sst>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31" x14ac:knownFonts="1">
    <font>
      <sz val="11"/>
      <color theme="1"/>
      <name val="ＭＳ Ｐゴシック"/>
      <family val="2"/>
      <scheme val="minor"/>
    </font>
    <font>
      <sz val="24"/>
      <color theme="1"/>
      <name val="ＭＳ Ｐゴシック"/>
      <family val="2"/>
      <scheme val="minor"/>
    </font>
    <font>
      <sz val="6"/>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b/>
      <sz val="11"/>
      <color rgb="FFFF0000"/>
      <name val="ＭＳ Ｐゴシック"/>
      <family val="3"/>
      <charset val="128"/>
      <scheme val="minor"/>
    </font>
    <font>
      <sz val="16"/>
      <color theme="1"/>
      <name val="ＭＳ Ｐゴシック"/>
      <family val="2"/>
      <scheme val="minor"/>
    </font>
    <font>
      <sz val="16"/>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4"/>
      <color rgb="FFFF0000"/>
      <name val="ＭＳ Ｐゴシック"/>
      <family val="3"/>
      <charset val="128"/>
      <scheme val="minor"/>
    </font>
    <font>
      <sz val="11"/>
      <color rgb="FFFF0000"/>
      <name val="ＭＳ Ｐゴシック"/>
      <family val="3"/>
      <charset val="128"/>
      <scheme val="minor"/>
    </font>
    <font>
      <b/>
      <sz val="24"/>
      <color theme="1"/>
      <name val="ＭＳ Ｐゴシック"/>
      <family val="3"/>
      <charset val="128"/>
      <scheme val="minor"/>
    </font>
    <font>
      <b/>
      <sz val="11"/>
      <color theme="1"/>
      <name val="ＭＳ Ｐゴシック"/>
      <family val="3"/>
      <charset val="128"/>
      <scheme val="minor"/>
    </font>
    <font>
      <sz val="26"/>
      <color rgb="FFFF0000"/>
      <name val="ＭＳ Ｐゴシック"/>
      <family val="2"/>
      <scheme val="minor"/>
    </font>
    <font>
      <sz val="48"/>
      <color theme="1"/>
      <name val="ＭＳ Ｐゴシック"/>
      <family val="3"/>
      <charset val="128"/>
      <scheme val="minor"/>
    </font>
    <font>
      <sz val="20"/>
      <color rgb="FFFF0000"/>
      <name val="ＭＳ Ｐゴシック"/>
      <family val="3"/>
      <charset val="128"/>
      <scheme val="minor"/>
    </font>
    <font>
      <sz val="11"/>
      <color rgb="FFFF0000"/>
      <name val="ＭＳ Ｐゴシック"/>
      <family val="2"/>
      <scheme val="minor"/>
    </font>
    <font>
      <sz val="18"/>
      <color rgb="FFFF0000"/>
      <name val="ＭＳ Ｐゴシック"/>
      <family val="2"/>
      <scheme val="minor"/>
    </font>
    <font>
      <sz val="11"/>
      <color theme="1"/>
      <name val="ＭＳ 明朝"/>
      <family val="1"/>
      <charset val="128"/>
    </font>
    <font>
      <b/>
      <sz val="14"/>
      <color theme="1"/>
      <name val="ＭＳ 明朝"/>
      <family val="1"/>
      <charset val="128"/>
    </font>
    <font>
      <sz val="72"/>
      <color theme="1"/>
      <name val="ＭＳ Ｐゴシック"/>
      <family val="2"/>
      <scheme val="minor"/>
    </font>
    <font>
      <b/>
      <sz val="36"/>
      <color theme="1"/>
      <name val="ＭＳ Ｐゴシック"/>
      <family val="3"/>
      <charset val="128"/>
      <scheme val="minor"/>
    </font>
    <font>
      <b/>
      <sz val="28"/>
      <color theme="1"/>
      <name val="ＭＳ Ｐゴシック"/>
      <family val="3"/>
      <charset val="128"/>
      <scheme val="minor"/>
    </font>
    <font>
      <b/>
      <sz val="26"/>
      <color theme="1"/>
      <name val="ＭＳ Ｐゴシック"/>
      <family val="3"/>
      <charset val="128"/>
      <scheme val="minor"/>
    </font>
    <font>
      <b/>
      <sz val="48"/>
      <color theme="1"/>
      <name val="ＭＳ Ｐゴシック"/>
      <family val="3"/>
      <charset val="128"/>
      <scheme val="minor"/>
    </font>
    <font>
      <b/>
      <sz val="48"/>
      <name val="ＭＳ Ｐゴシック"/>
      <family val="3"/>
      <charset val="128"/>
      <scheme val="minor"/>
    </font>
    <font>
      <b/>
      <sz val="26"/>
      <color rgb="FFFF0000"/>
      <name val="ＭＳ Ｐゴシック"/>
      <family val="3"/>
      <charset val="128"/>
      <scheme val="minor"/>
    </font>
    <font>
      <b/>
      <sz val="48"/>
      <color rgb="FFFF0000"/>
      <name val="ＭＳ Ｐゴシック"/>
      <family val="3"/>
      <charset val="128"/>
      <scheme val="minor"/>
    </font>
    <font>
      <b/>
      <sz val="16"/>
      <color theme="1"/>
      <name val="ＭＳ Ｐゴシック"/>
      <family val="3"/>
      <charset val="128"/>
      <scheme val="minor"/>
    </font>
    <font>
      <b/>
      <sz val="7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cellStyleXfs>
  <cellXfs count="356">
    <xf numFmtId="0" fontId="0" fillId="0" borderId="0" xfId="0"/>
    <xf numFmtId="0" fontId="4" fillId="0" borderId="0" xfId="0" applyFont="1" applyBorder="1" applyAlignment="1"/>
    <xf numFmtId="0" fontId="0" fillId="0" borderId="0" xfId="0" applyBorder="1" applyAlignment="1"/>
    <xf numFmtId="0" fontId="5" fillId="0" borderId="0" xfId="0" applyFont="1"/>
    <xf numFmtId="0" fontId="5" fillId="0" borderId="0" xfId="0" applyFont="1" applyAlignment="1">
      <alignment vertical="center"/>
    </xf>
    <xf numFmtId="0" fontId="10" fillId="0" borderId="0" xfId="0" applyFont="1"/>
    <xf numFmtId="0" fontId="7" fillId="0" borderId="0" xfId="0" applyFont="1" applyBorder="1" applyAlignment="1">
      <alignment horizontal="center" vertical="center"/>
    </xf>
    <xf numFmtId="0" fontId="11" fillId="0" borderId="0" xfId="0" applyFont="1" applyFill="1" applyBorder="1" applyAlignment="1"/>
    <xf numFmtId="0" fontId="11"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Border="1" applyAlignment="1">
      <alignment horizontal="center" vertical="center"/>
    </xf>
    <xf numFmtId="0" fontId="0" fillId="0" borderId="0" xfId="0" applyFill="1" applyBorder="1" applyAlignment="1"/>
    <xf numFmtId="0" fontId="12" fillId="0" borderId="0" xfId="0" applyFont="1" applyBorder="1" applyAlignment="1"/>
    <xf numFmtId="0" fontId="13" fillId="0" borderId="0" xfId="0" applyFont="1" applyBorder="1" applyAlignment="1"/>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0" fillId="0" borderId="0" xfId="0" applyBorder="1" applyAlignment="1"/>
    <xf numFmtId="0" fontId="9" fillId="0" borderId="0" xfId="0" applyFont="1" applyBorder="1" applyAlignment="1"/>
    <xf numFmtId="0" fontId="0" fillId="0" borderId="0" xfId="0" applyAlignment="1">
      <alignment horizontal="center" vertical="center"/>
    </xf>
    <xf numFmtId="0" fontId="9" fillId="0" borderId="0" xfId="0" applyFont="1"/>
    <xf numFmtId="0" fontId="9" fillId="0" borderId="0" xfId="0" applyFont="1" applyAlignment="1">
      <alignment horizontal="center" vertical="center"/>
    </xf>
    <xf numFmtId="0" fontId="15" fillId="0" borderId="0" xfId="0" applyFont="1" applyAlignment="1"/>
    <xf numFmtId="0" fontId="17" fillId="0" borderId="0" xfId="0" applyFont="1"/>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pplyAlignment="1"/>
    <xf numFmtId="0" fontId="0" fillId="0" borderId="0" xfId="0" applyAlignment="1">
      <alignment horizontal="center" vertical="center"/>
    </xf>
    <xf numFmtId="49" fontId="0" fillId="0" borderId="0" xfId="0" applyNumberFormat="1" applyAlignment="1">
      <alignment horizontal="center" vertical="center"/>
    </xf>
    <xf numFmtId="0" fontId="18" fillId="0" borderId="0" xfId="0" applyFont="1"/>
    <xf numFmtId="0" fontId="19" fillId="0" borderId="0" xfId="0" applyFont="1"/>
    <xf numFmtId="0" fontId="19" fillId="0" borderId="3" xfId="0" applyFont="1" applyBorder="1"/>
    <xf numFmtId="0" fontId="19" fillId="0" borderId="4" xfId="0" applyFont="1" applyBorder="1"/>
    <xf numFmtId="0" fontId="19" fillId="0" borderId="5" xfId="0" applyFont="1" applyBorder="1"/>
    <xf numFmtId="0" fontId="19" fillId="0" borderId="7" xfId="0" applyFont="1" applyBorder="1"/>
    <xf numFmtId="0" fontId="19" fillId="0" borderId="0" xfId="0" applyFont="1" applyBorder="1"/>
    <xf numFmtId="0" fontId="19" fillId="0" borderId="8" xfId="0" applyFont="1" applyBorder="1"/>
    <xf numFmtId="0" fontId="19" fillId="0" borderId="9" xfId="0" applyFont="1" applyBorder="1"/>
    <xf numFmtId="0" fontId="19" fillId="0" borderId="1" xfId="0" applyFont="1" applyBorder="1"/>
    <xf numFmtId="0" fontId="19" fillId="0" borderId="10" xfId="0" applyFont="1" applyBorder="1"/>
    <xf numFmtId="0" fontId="19" fillId="0" borderId="0" xfId="0" applyFont="1" applyAlignment="1">
      <alignment vertical="center"/>
    </xf>
    <xf numFmtId="0" fontId="0" fillId="0" borderId="8" xfId="0" applyBorder="1" applyAlignment="1">
      <alignment horizontal="center" vertical="center"/>
    </xf>
    <xf numFmtId="0" fontId="0" fillId="0" borderId="0" xfId="0" applyAlignment="1">
      <alignment horizontal="center" vertical="center"/>
    </xf>
    <xf numFmtId="0" fontId="20" fillId="0" borderId="7"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Border="1" applyAlignment="1"/>
    <xf numFmtId="0" fontId="15" fillId="0" borderId="0" xfId="0" applyFont="1" applyAlignment="1"/>
    <xf numFmtId="0" fontId="0" fillId="0" borderId="0" xfId="0" applyBorder="1" applyAlignment="1">
      <alignment horizontal="center" vertical="center"/>
    </xf>
    <xf numFmtId="0" fontId="0" fillId="0" borderId="0" xfId="0" applyBorder="1" applyAlignment="1"/>
    <xf numFmtId="0" fontId="0" fillId="0" borderId="0" xfId="0" applyAlignment="1">
      <alignment horizontal="center" vertical="center"/>
    </xf>
    <xf numFmtId="0" fontId="8" fillId="0" borderId="0" xfId="0" applyFont="1" applyBorder="1" applyAlignment="1">
      <alignment horizontal="center" vertical="center"/>
    </xf>
    <xf numFmtId="0" fontId="16" fillId="0" borderId="0" xfId="0" applyFont="1" applyBorder="1" applyAlignment="1">
      <alignment horizontal="left" vertical="center" wrapText="1"/>
    </xf>
    <xf numFmtId="0" fontId="11" fillId="0" borderId="0" xfId="0" applyFont="1" applyBorder="1" applyAlignment="1">
      <alignment horizontal="left" vertical="center" wrapText="1"/>
    </xf>
    <xf numFmtId="0" fontId="6" fillId="0" borderId="3"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7" fillId="0" borderId="0" xfId="0" applyFont="1" applyBorder="1" applyAlignment="1">
      <alignment horizontal="center" vertical="center"/>
    </xf>
    <xf numFmtId="0" fontId="0" fillId="0" borderId="0" xfId="0" applyBorder="1" applyAlignment="1"/>
    <xf numFmtId="0" fontId="12" fillId="0" borderId="7" xfId="0" applyFont="1" applyBorder="1" applyAlignment="1"/>
    <xf numFmtId="0" fontId="12" fillId="0" borderId="0" xfId="0" applyFont="1" applyBorder="1" applyAlignment="1"/>
    <xf numFmtId="0" fontId="13" fillId="0" borderId="0" xfId="0" applyFont="1" applyBorder="1" applyAlignment="1"/>
    <xf numFmtId="0" fontId="15" fillId="0" borderId="0" xfId="0" applyFont="1" applyAlignment="1"/>
    <xf numFmtId="0" fontId="1" fillId="0" borderId="0" xfId="0" applyFont="1" applyBorder="1" applyAlignment="1"/>
    <xf numFmtId="0" fontId="22" fillId="0" borderId="0" xfId="0" applyFont="1" applyFill="1" applyBorder="1" applyAlignment="1">
      <alignment horizontal="center" vertical="center" wrapText="1"/>
    </xf>
    <xf numFmtId="0" fontId="22" fillId="0" borderId="1" xfId="0" applyFont="1" applyFill="1" applyBorder="1" applyAlignment="1">
      <alignment horizontal="right" vertical="center"/>
    </xf>
    <xf numFmtId="0" fontId="16" fillId="0" borderId="7" xfId="0" applyFont="1" applyBorder="1" applyAlignment="1">
      <alignment horizontal="left" vertical="center" wrapText="1"/>
    </xf>
    <xf numFmtId="0" fontId="22" fillId="0" borderId="0" xfId="0" applyFont="1" applyFill="1" applyBorder="1" applyAlignment="1">
      <alignment horizontal="center" vertical="center"/>
    </xf>
    <xf numFmtId="176" fontId="22" fillId="2" borderId="11" xfId="0" applyNumberFormat="1" applyFont="1" applyFill="1" applyBorder="1" applyAlignment="1" applyProtection="1">
      <alignment horizontal="center" vertical="center"/>
    </xf>
    <xf numFmtId="176" fontId="22" fillId="0" borderId="12" xfId="0" applyNumberFormat="1" applyFont="1" applyBorder="1" applyAlignment="1">
      <alignment horizontal="center" vertical="center"/>
    </xf>
    <xf numFmtId="176" fontId="22" fillId="2" borderId="12" xfId="0" applyNumberFormat="1" applyFont="1" applyFill="1" applyBorder="1" applyAlignment="1">
      <alignment horizontal="center" vertical="center"/>
    </xf>
    <xf numFmtId="176" fontId="22" fillId="0" borderId="12" xfId="0" applyNumberFormat="1" applyFont="1" applyFill="1" applyBorder="1" applyAlignment="1">
      <alignment horizontal="center" vertical="center"/>
    </xf>
    <xf numFmtId="49" fontId="22" fillId="0" borderId="12" xfId="0" applyNumberFormat="1" applyFont="1" applyBorder="1" applyAlignment="1">
      <alignment horizontal="center" vertical="center"/>
    </xf>
    <xf numFmtId="176" fontId="22" fillId="2" borderId="3" xfId="0" applyNumberFormat="1" applyFont="1" applyFill="1" applyBorder="1" applyAlignment="1" applyProtection="1">
      <alignment horizontal="center" vertical="center"/>
    </xf>
    <xf numFmtId="176" fontId="22" fillId="0" borderId="4" xfId="0" applyNumberFormat="1" applyFont="1" applyFill="1" applyBorder="1" applyAlignment="1">
      <alignment horizontal="center" vertical="center"/>
    </xf>
    <xf numFmtId="176" fontId="22" fillId="2" borderId="9"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0" fontId="12" fillId="0" borderId="0" xfId="0" applyFont="1" applyBorder="1" applyAlignment="1">
      <alignment horizontal="center" vertical="center"/>
    </xf>
    <xf numFmtId="0" fontId="27" fillId="0" borderId="0" xfId="0" applyFont="1" applyBorder="1" applyAlignment="1">
      <alignment horizontal="left" vertical="center" wrapText="1"/>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22" fillId="2" borderId="12" xfId="0" applyFont="1" applyFill="1" applyBorder="1" applyAlignment="1">
      <alignment horizontal="center" vertical="center"/>
    </xf>
    <xf numFmtId="49" fontId="22" fillId="2" borderId="4"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xf>
    <xf numFmtId="49" fontId="22" fillId="0" borderId="4" xfId="0" applyNumberFormat="1" applyFont="1" applyBorder="1" applyAlignment="1">
      <alignment horizontal="center" vertical="center"/>
    </xf>
    <xf numFmtId="0" fontId="22" fillId="0" borderId="4" xfId="0" applyFont="1" applyFill="1" applyBorder="1" applyAlignment="1">
      <alignment horizontal="center" vertical="center"/>
    </xf>
    <xf numFmtId="176" fontId="22" fillId="2" borderId="4" xfId="0" applyNumberFormat="1" applyFont="1" applyFill="1" applyBorder="1" applyAlignment="1">
      <alignment horizontal="center" vertical="center"/>
    </xf>
    <xf numFmtId="49" fontId="22" fillId="0" borderId="0" xfId="0" applyNumberFormat="1" applyFont="1" applyBorder="1" applyAlignment="1">
      <alignment horizontal="center" vertical="center"/>
    </xf>
    <xf numFmtId="176" fontId="22" fillId="2" borderId="0" xfId="0" applyNumberFormat="1" applyFont="1" applyFill="1" applyBorder="1" applyAlignment="1">
      <alignment horizontal="center" vertical="center"/>
    </xf>
    <xf numFmtId="176" fontId="22" fillId="0" borderId="0" xfId="0" applyNumberFormat="1" applyFont="1" applyBorder="1" applyAlignment="1">
      <alignment horizontal="center" vertical="center"/>
    </xf>
    <xf numFmtId="49" fontId="22" fillId="0" borderId="0"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5" xfId="0" applyFont="1" applyFill="1" applyBorder="1" applyAlignment="1">
      <alignment horizontal="center" vertical="center"/>
    </xf>
    <xf numFmtId="49" fontId="22" fillId="0" borderId="1" xfId="0" applyNumberFormat="1" applyFont="1" applyBorder="1" applyAlignment="1">
      <alignment horizontal="center" vertical="center"/>
    </xf>
    <xf numFmtId="176" fontId="22" fillId="2" borderId="1" xfId="0" applyNumberFormat="1" applyFont="1" applyFill="1" applyBorder="1" applyAlignment="1">
      <alignment horizontal="center" vertical="center"/>
    </xf>
    <xf numFmtId="176" fontId="22" fillId="0" borderId="1" xfId="0" applyNumberFormat="1" applyFont="1" applyBorder="1" applyAlignment="1">
      <alignment horizontal="center" vertical="center"/>
    </xf>
    <xf numFmtId="49" fontId="22" fillId="0" borderId="1" xfId="0" applyNumberFormat="1" applyFont="1" applyFill="1" applyBorder="1" applyAlignment="1">
      <alignment horizontal="center" vertical="center"/>
    </xf>
    <xf numFmtId="0" fontId="22" fillId="0" borderId="6" xfId="0" applyFont="1" applyBorder="1" applyAlignment="1">
      <alignment horizontal="center" vertical="center"/>
    </xf>
    <xf numFmtId="0" fontId="22" fillId="0" borderId="22" xfId="0" applyFont="1" applyBorder="1" applyAlignment="1">
      <alignment horizontal="right" vertical="center"/>
    </xf>
    <xf numFmtId="0" fontId="24" fillId="0" borderId="5" xfId="0" applyFont="1" applyBorder="1" applyAlignment="1">
      <alignment horizontal="right" vertical="center"/>
    </xf>
    <xf numFmtId="0" fontId="25" fillId="0" borderId="6" xfId="0" applyFont="1" applyBorder="1" applyAlignment="1">
      <alignment horizontal="center" vertical="center"/>
    </xf>
    <xf numFmtId="0" fontId="29" fillId="0" borderId="6" xfId="0" applyFont="1" applyBorder="1" applyAlignment="1">
      <alignment horizontal="center" vertical="center"/>
    </xf>
    <xf numFmtId="0" fontId="22" fillId="0" borderId="6" xfId="0" applyFont="1" applyBorder="1" applyAlignment="1">
      <alignment horizontal="right" vertical="center"/>
    </xf>
    <xf numFmtId="0" fontId="22" fillId="0" borderId="5" xfId="0" applyFont="1" applyBorder="1" applyAlignment="1">
      <alignment horizontal="right" vertical="center"/>
    </xf>
    <xf numFmtId="0" fontId="4" fillId="0" borderId="0" xfId="0" applyFont="1" applyAlignment="1">
      <alignment horizontal="left" vertical="center" wrapText="1"/>
    </xf>
    <xf numFmtId="0" fontId="1" fillId="0" borderId="0" xfId="0" applyFont="1" applyAlignment="1">
      <alignment horizontal="center" vertical="center"/>
    </xf>
    <xf numFmtId="0" fontId="3" fillId="0" borderId="0" xfId="0" applyFont="1" applyAlignment="1">
      <alignment horizontal="left" vertical="center" wrapText="1"/>
    </xf>
    <xf numFmtId="0" fontId="28" fillId="0" borderId="16" xfId="0" applyFont="1" applyBorder="1" applyAlignment="1">
      <alignment horizontal="center" vertical="center" wrapText="1"/>
    </xf>
    <xf numFmtId="0" fontId="0" fillId="0" borderId="14" xfId="0" applyBorder="1" applyAlignment="1"/>
    <xf numFmtId="0" fontId="0" fillId="0" borderId="15" xfId="0" applyBorder="1" applyAlignment="1"/>
    <xf numFmtId="0" fontId="0" fillId="0" borderId="28" xfId="0" applyBorder="1" applyAlignment="1"/>
    <xf numFmtId="0" fontId="0" fillId="0" borderId="26" xfId="0" applyBorder="1" applyAlignment="1"/>
    <xf numFmtId="0" fontId="0" fillId="0" borderId="27" xfId="0" applyBorder="1" applyAlignment="1"/>
    <xf numFmtId="0" fontId="28" fillId="0" borderId="16" xfId="0" applyFont="1" applyBorder="1" applyAlignment="1">
      <alignment horizontal="center" vertical="center"/>
    </xf>
    <xf numFmtId="0" fontId="0" fillId="0" borderId="7" xfId="0" applyBorder="1" applyAlignment="1"/>
    <xf numFmtId="0" fontId="0" fillId="0" borderId="0" xfId="0" applyAlignment="1"/>
    <xf numFmtId="0" fontId="0" fillId="0" borderId="8" xfId="0" applyBorder="1" applyAlignment="1"/>
    <xf numFmtId="0" fontId="22" fillId="0" borderId="4"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27" fillId="0" borderId="3" xfId="0" applyFont="1" applyFill="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7" xfId="0" applyFont="1" applyBorder="1" applyAlignment="1">
      <alignment horizontal="left" vertical="center" wrapText="1"/>
    </xf>
    <xf numFmtId="0" fontId="27" fillId="0" borderId="0" xfId="0" applyFont="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1" xfId="0" applyFont="1" applyBorder="1" applyAlignment="1">
      <alignment horizontal="left" vertical="center" wrapText="1"/>
    </xf>
    <xf numFmtId="0" fontId="27" fillId="0" borderId="10" xfId="0" applyFont="1" applyBorder="1" applyAlignment="1">
      <alignment horizontal="left" vertical="center" wrapText="1"/>
    </xf>
    <xf numFmtId="0" fontId="22" fillId="0" borderId="0" xfId="0" applyFont="1" applyFill="1" applyBorder="1" applyAlignment="1">
      <alignment horizontal="left" vertical="center"/>
    </xf>
    <xf numFmtId="0" fontId="22" fillId="0" borderId="8" xfId="0" applyFont="1" applyBorder="1" applyAlignment="1">
      <alignment vertical="center"/>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2" fillId="0" borderId="0" xfId="0" applyFont="1" applyBorder="1" applyAlignment="1">
      <alignment horizontal="center" vertical="center"/>
    </xf>
    <xf numFmtId="0" fontId="22" fillId="0" borderId="1" xfId="0" applyFont="1" applyBorder="1" applyAlignment="1">
      <alignment horizontal="center" vertical="center"/>
    </xf>
    <xf numFmtId="0" fontId="26" fillId="2" borderId="3"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23" fillId="0" borderId="0" xfId="0" applyFont="1" applyBorder="1" applyAlignment="1">
      <alignment horizontal="center"/>
    </xf>
    <xf numFmtId="0" fontId="25" fillId="2" borderId="0" xfId="0" applyFont="1" applyFill="1" applyAlignment="1">
      <alignment horizontal="center"/>
    </xf>
    <xf numFmtId="0" fontId="25" fillId="2" borderId="1" xfId="0" applyFont="1" applyFill="1" applyBorder="1" applyAlignment="1">
      <alignment horizontal="center"/>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0" xfId="0" applyFont="1" applyBorder="1" applyAlignment="1">
      <alignment horizontal="center" vertical="center" wrapText="1"/>
    </xf>
    <xf numFmtId="0" fontId="25" fillId="2" borderId="2" xfId="0" applyFont="1" applyFill="1" applyBorder="1" applyAlignment="1">
      <alignment vertical="center"/>
    </xf>
    <xf numFmtId="0" fontId="25" fillId="0" borderId="2" xfId="0" applyFont="1" applyBorder="1" applyAlignment="1"/>
    <xf numFmtId="0" fontId="25" fillId="0" borderId="2" xfId="0" applyFont="1" applyBorder="1" applyAlignment="1">
      <alignment vertical="center"/>
    </xf>
    <xf numFmtId="0" fontId="13" fillId="0" borderId="0" xfId="0" applyFont="1" applyBorder="1" applyAlignment="1">
      <alignment horizontal="center" vertical="center"/>
    </xf>
    <xf numFmtId="0" fontId="25" fillId="3" borderId="3" xfId="0" applyFont="1" applyFill="1" applyBorder="1" applyAlignment="1">
      <alignment horizontal="center" vertical="center" shrinkToFit="1"/>
    </xf>
    <xf numFmtId="0" fontId="25" fillId="3" borderId="4" xfId="0" applyFont="1" applyFill="1" applyBorder="1" applyAlignment="1">
      <alignment horizontal="center" vertical="center" shrinkToFit="1"/>
    </xf>
    <xf numFmtId="0" fontId="25" fillId="3" borderId="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9" xfId="0" applyFont="1" applyFill="1" applyBorder="1" applyAlignment="1">
      <alignment horizontal="center" vertical="center" shrinkToFit="1"/>
    </xf>
    <xf numFmtId="0" fontId="25" fillId="3" borderId="1" xfId="0" applyFont="1" applyFill="1" applyBorder="1" applyAlignment="1">
      <alignment horizontal="center" vertical="center" shrinkToFit="1"/>
    </xf>
    <xf numFmtId="49" fontId="22" fillId="0" borderId="0" xfId="0" applyNumberFormat="1" applyFont="1" applyFill="1" applyBorder="1" applyAlignment="1">
      <alignment horizontal="center" vertical="center"/>
    </xf>
    <xf numFmtId="49" fontId="22" fillId="0" borderId="4" xfId="0" applyNumberFormat="1" applyFont="1" applyFill="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49" fontId="22" fillId="2" borderId="11" xfId="0" applyNumberFormat="1" applyFont="1" applyFill="1" applyBorder="1" applyAlignment="1">
      <alignment horizontal="center" vertical="center"/>
    </xf>
    <xf numFmtId="0" fontId="22" fillId="2" borderId="12" xfId="0" applyFont="1" applyFill="1" applyBorder="1" applyAlignment="1">
      <alignment horizontal="center" vertical="center"/>
    </xf>
    <xf numFmtId="49" fontId="22" fillId="2" borderId="3" xfId="0" applyNumberFormat="1" applyFont="1" applyFill="1" applyBorder="1" applyAlignment="1">
      <alignment horizontal="center" vertical="center"/>
    </xf>
    <xf numFmtId="49" fontId="22" fillId="2" borderId="4"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49" fontId="22" fillId="0" borderId="0" xfId="0" applyNumberFormat="1" applyFont="1" applyBorder="1" applyAlignment="1">
      <alignment horizontal="center" vertical="center"/>
    </xf>
    <xf numFmtId="0" fontId="22" fillId="0" borderId="1" xfId="0" applyFont="1" applyFill="1" applyBorder="1" applyAlignment="1">
      <alignment horizontal="center" vertical="center"/>
    </xf>
    <xf numFmtId="0" fontId="22" fillId="0" borderId="10" xfId="0" applyFont="1" applyBorder="1" applyAlignment="1">
      <alignment horizontal="center" vertical="center"/>
    </xf>
    <xf numFmtId="0" fontId="22" fillId="3" borderId="3" xfId="0" applyFont="1" applyFill="1" applyBorder="1" applyAlignment="1">
      <alignment horizontal="center" vertical="center" wrapText="1"/>
    </xf>
    <xf numFmtId="0" fontId="22" fillId="0" borderId="9" xfId="0" applyFont="1" applyBorder="1" applyAlignment="1">
      <alignment horizontal="center" vertical="center"/>
    </xf>
    <xf numFmtId="0" fontId="25" fillId="3" borderId="5" xfId="0" applyFont="1" applyFill="1" applyBorder="1" applyAlignment="1">
      <alignment horizontal="center" vertical="center" shrinkToFit="1"/>
    </xf>
    <xf numFmtId="0" fontId="25" fillId="3" borderId="8" xfId="0" applyFont="1" applyFill="1" applyBorder="1" applyAlignment="1">
      <alignment horizontal="center" vertical="center" shrinkToFit="1"/>
    </xf>
    <xf numFmtId="0" fontId="25" fillId="3" borderId="10" xfId="0" applyFont="1" applyFill="1" applyBorder="1" applyAlignment="1">
      <alignment horizontal="center" vertical="center" shrinkToFit="1"/>
    </xf>
    <xf numFmtId="0" fontId="22" fillId="0" borderId="7" xfId="0"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vertical="center"/>
    </xf>
    <xf numFmtId="0" fontId="22" fillId="0" borderId="1" xfId="0" applyFont="1" applyBorder="1" applyAlignment="1">
      <alignment vertical="center"/>
    </xf>
    <xf numFmtId="0" fontId="22" fillId="0" borderId="12" xfId="0" applyFont="1" applyFill="1" applyBorder="1" applyAlignment="1">
      <alignment horizontal="left" vertical="center"/>
    </xf>
    <xf numFmtId="0" fontId="22" fillId="0" borderId="6" xfId="0" applyFont="1" applyBorder="1" applyAlignment="1">
      <alignment vertical="center"/>
    </xf>
    <xf numFmtId="176" fontId="22" fillId="2" borderId="4" xfId="0" applyNumberFormat="1" applyFont="1" applyFill="1" applyBorder="1" applyAlignment="1">
      <alignment horizontal="center" vertical="center"/>
    </xf>
    <xf numFmtId="176" fontId="22" fillId="0" borderId="4" xfId="0" applyNumberFormat="1" applyFont="1" applyBorder="1" applyAlignment="1">
      <alignment horizontal="center" vertical="center"/>
    </xf>
    <xf numFmtId="176" fontId="22" fillId="2" borderId="0" xfId="0" applyNumberFormat="1" applyFont="1" applyFill="1" applyBorder="1" applyAlignment="1">
      <alignment horizontal="center" vertical="center"/>
    </xf>
    <xf numFmtId="176" fontId="22" fillId="0" borderId="0" xfId="0" applyNumberFormat="1" applyFont="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7" fillId="0" borderId="0" xfId="0" applyFont="1" applyBorder="1" applyAlignment="1">
      <alignment horizontal="left" vertical="center" wrapText="1"/>
    </xf>
    <xf numFmtId="0" fontId="22" fillId="2" borderId="4" xfId="0" applyNumberFormat="1" applyFont="1" applyFill="1" applyBorder="1" applyAlignment="1">
      <alignment horizontal="center" vertical="center"/>
    </xf>
    <xf numFmtId="0" fontId="22" fillId="0" borderId="4" xfId="0" applyNumberFormat="1" applyFont="1" applyBorder="1" applyAlignment="1">
      <alignment horizontal="center" vertical="center"/>
    </xf>
    <xf numFmtId="0" fontId="22" fillId="0" borderId="5" xfId="0" applyFont="1" applyBorder="1" applyAlignment="1">
      <alignment horizontal="center" vertical="center"/>
    </xf>
    <xf numFmtId="0" fontId="22" fillId="0" borderId="8" xfId="0" applyFont="1" applyFill="1" applyBorder="1" applyAlignment="1">
      <alignment horizontal="center" vertical="center"/>
    </xf>
    <xf numFmtId="0" fontId="25" fillId="0" borderId="2" xfId="0" applyFont="1" applyBorder="1" applyAlignment="1">
      <alignment horizontal="center" vertical="center"/>
    </xf>
    <xf numFmtId="0" fontId="30" fillId="3" borderId="2" xfId="0" quotePrefix="1" applyFont="1" applyFill="1" applyBorder="1" applyAlignment="1">
      <alignment horizontal="center" vertical="center"/>
    </xf>
    <xf numFmtId="0" fontId="30" fillId="0" borderId="2" xfId="0" applyFont="1" applyBorder="1" applyAlignment="1">
      <alignment horizontal="center" vertical="center"/>
    </xf>
    <xf numFmtId="0" fontId="30" fillId="0" borderId="2" xfId="0" applyFont="1" applyBorder="1" applyAlignment="1"/>
    <xf numFmtId="0" fontId="25" fillId="0" borderId="2" xfId="0" applyFont="1" applyBorder="1" applyAlignment="1">
      <alignment vertical="center" wrapText="1"/>
    </xf>
    <xf numFmtId="0" fontId="22" fillId="2" borderId="3"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 xfId="0" applyFont="1" applyFill="1" applyBorder="1" applyAlignment="1">
      <alignment horizontal="center" vertical="center"/>
    </xf>
    <xf numFmtId="49" fontId="22" fillId="2" borderId="12" xfId="0" applyNumberFormat="1" applyFont="1" applyFill="1" applyBorder="1" applyAlignment="1">
      <alignment horizontal="center" vertical="center"/>
    </xf>
    <xf numFmtId="0" fontId="25" fillId="0" borderId="4" xfId="0" applyFont="1" applyBorder="1" applyAlignment="1">
      <alignment horizontal="center" vertical="center"/>
    </xf>
    <xf numFmtId="0" fontId="25" fillId="0" borderId="1" xfId="0" applyFont="1" applyBorder="1" applyAlignment="1">
      <alignment horizontal="center" vertical="center"/>
    </xf>
    <xf numFmtId="0" fontId="30" fillId="3" borderId="3" xfId="0" quotePrefix="1" applyFont="1" applyFill="1" applyBorder="1" applyAlignment="1">
      <alignment horizontal="center" vertical="center"/>
    </xf>
    <xf numFmtId="0" fontId="30" fillId="0" borderId="4" xfId="0" applyFont="1" applyBorder="1" applyAlignment="1"/>
    <xf numFmtId="0" fontId="30" fillId="0" borderId="9" xfId="0" applyFont="1" applyBorder="1" applyAlignment="1">
      <alignment horizontal="center" vertical="center"/>
    </xf>
    <xf numFmtId="0" fontId="30" fillId="0" borderId="1" xfId="0" applyFont="1" applyBorder="1" applyAlignment="1"/>
    <xf numFmtId="49" fontId="22" fillId="2" borderId="7" xfId="0" applyNumberFormat="1" applyFont="1" applyFill="1" applyBorder="1" applyAlignment="1">
      <alignment horizontal="center" vertical="center"/>
    </xf>
    <xf numFmtId="49" fontId="22" fillId="0" borderId="4" xfId="0" applyNumberFormat="1" applyFont="1" applyBorder="1" applyAlignment="1">
      <alignment horizontal="center" vertical="center"/>
    </xf>
    <xf numFmtId="0" fontId="25" fillId="3" borderId="3" xfId="0" applyFont="1" applyFill="1" applyBorder="1" applyAlignment="1">
      <alignment horizontal="center" vertical="center"/>
    </xf>
    <xf numFmtId="0" fontId="25" fillId="0" borderId="9" xfId="0" applyFont="1" applyBorder="1" applyAlignment="1"/>
    <xf numFmtId="0" fontId="25" fillId="0" borderId="1" xfId="0" applyFont="1" applyBorder="1" applyAlignment="1"/>
    <xf numFmtId="0" fontId="25" fillId="0" borderId="5" xfId="0" applyFont="1" applyBorder="1" applyAlignment="1">
      <alignment horizontal="center" vertical="center"/>
    </xf>
    <xf numFmtId="0" fontId="25" fillId="0" borderId="10" xfId="0" applyFont="1" applyBorder="1" applyAlignment="1">
      <alignment horizontal="center"/>
    </xf>
    <xf numFmtId="0" fontId="30" fillId="3" borderId="4" xfId="0" applyFont="1" applyFill="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vertical="center"/>
    </xf>
    <xf numFmtId="0" fontId="25" fillId="0" borderId="12" xfId="0" applyFont="1" applyBorder="1" applyAlignment="1">
      <alignment vertical="center"/>
    </xf>
    <xf numFmtId="0" fontId="25" fillId="0" borderId="6" xfId="0" applyFont="1" applyBorder="1" applyAlignment="1">
      <alignment vertical="center"/>
    </xf>
    <xf numFmtId="0" fontId="30" fillId="0" borderId="11" xfId="0" applyFont="1" applyBorder="1" applyAlignment="1">
      <alignment horizontal="center" vertical="center"/>
    </xf>
    <xf numFmtId="0" fontId="30" fillId="0" borderId="12" xfId="0" applyFont="1" applyBorder="1" applyAlignment="1"/>
    <xf numFmtId="0" fontId="25" fillId="0" borderId="12" xfId="0" applyFont="1" applyBorder="1" applyAlignment="1">
      <alignment horizontal="center" vertical="center"/>
    </xf>
    <xf numFmtId="0" fontId="25" fillId="0" borderId="6" xfId="0" applyFont="1" applyBorder="1" applyAlignment="1">
      <alignment horizontal="center" vertical="center"/>
    </xf>
    <xf numFmtId="0" fontId="22" fillId="2" borderId="11" xfId="0" applyFont="1" applyFill="1" applyBorder="1" applyAlignment="1">
      <alignment horizontal="center" vertical="center"/>
    </xf>
    <xf numFmtId="0" fontId="22" fillId="0" borderId="12" xfId="0" applyFont="1" applyBorder="1" applyAlignment="1">
      <alignment horizontal="center" vertical="center"/>
    </xf>
    <xf numFmtId="0" fontId="22" fillId="2" borderId="12" xfId="0" applyFont="1" applyFill="1" applyBorder="1" applyAlignment="1">
      <alignment horizontal="right" vertical="center"/>
    </xf>
    <xf numFmtId="0" fontId="22" fillId="0" borderId="12" xfId="0" applyFont="1" applyBorder="1" applyAlignment="1">
      <alignment vertical="center"/>
    </xf>
    <xf numFmtId="0" fontId="22" fillId="0" borderId="10" xfId="0" applyFont="1" applyFill="1" applyBorder="1" applyAlignment="1">
      <alignment horizontal="center" vertical="center"/>
    </xf>
    <xf numFmtId="0" fontId="22" fillId="0" borderId="4" xfId="0" applyFont="1" applyBorder="1" applyAlignment="1">
      <alignment vertical="center"/>
    </xf>
    <xf numFmtId="0" fontId="22" fillId="0" borderId="9" xfId="0" applyFont="1" applyBorder="1" applyAlignment="1">
      <alignment vertical="center"/>
    </xf>
    <xf numFmtId="0" fontId="25" fillId="0" borderId="18" xfId="0" applyFont="1" applyBorder="1" applyAlignment="1"/>
    <xf numFmtId="0" fontId="25" fillId="0" borderId="3" xfId="0" applyFont="1" applyBorder="1" applyAlignment="1">
      <alignment horizontal="center" vertical="center" wrapText="1"/>
    </xf>
    <xf numFmtId="0" fontId="25" fillId="0" borderId="4" xfId="0" applyFont="1" applyBorder="1" applyAlignment="1"/>
    <xf numFmtId="0" fontId="25" fillId="0" borderId="5" xfId="0" applyFont="1" applyBorder="1" applyAlignment="1"/>
    <xf numFmtId="0" fontId="25" fillId="0" borderId="7" xfId="0" applyFont="1" applyBorder="1" applyAlignment="1"/>
    <xf numFmtId="0" fontId="25" fillId="0" borderId="0" xfId="0" applyFont="1" applyAlignment="1"/>
    <xf numFmtId="0" fontId="25" fillId="0" borderId="0" xfId="0" applyFont="1" applyBorder="1" applyAlignment="1"/>
    <xf numFmtId="0" fontId="25" fillId="0" borderId="8" xfId="0" applyFont="1" applyBorder="1" applyAlignment="1"/>
    <xf numFmtId="0" fontId="25" fillId="0" borderId="10" xfId="0" applyFont="1" applyBorder="1" applyAlignment="1"/>
    <xf numFmtId="0" fontId="25" fillId="0" borderId="4" xfId="0" applyFont="1" applyBorder="1" applyAlignment="1">
      <alignment vertical="center"/>
    </xf>
    <xf numFmtId="0" fontId="25" fillId="0" borderId="0" xfId="0" applyFont="1" applyAlignment="1">
      <alignment vertical="center"/>
    </xf>
    <xf numFmtId="0" fontId="25" fillId="0" borderId="1" xfId="0" applyFont="1" applyBorder="1" applyAlignment="1">
      <alignment vertical="center"/>
    </xf>
    <xf numFmtId="0" fontId="21" fillId="0" borderId="3" xfId="0" applyFont="1" applyBorder="1" applyAlignment="1">
      <alignment horizontal="center" vertical="center"/>
    </xf>
    <xf numFmtId="0" fontId="21" fillId="0" borderId="4" xfId="0" applyFont="1" applyBorder="1" applyAlignment="1"/>
    <xf numFmtId="0" fontId="21" fillId="0" borderId="7" xfId="0" applyFont="1" applyBorder="1" applyAlignment="1"/>
    <xf numFmtId="0" fontId="21" fillId="0" borderId="0" xfId="0" applyFont="1" applyBorder="1" applyAlignment="1"/>
    <xf numFmtId="0" fontId="21" fillId="0" borderId="0" xfId="0" applyFont="1" applyAlignment="1"/>
    <xf numFmtId="0" fontId="21" fillId="0" borderId="9" xfId="0" applyFont="1" applyBorder="1" applyAlignment="1"/>
    <xf numFmtId="0" fontId="21" fillId="0" borderId="1" xfId="0" applyFont="1" applyBorder="1" applyAlignment="1"/>
    <xf numFmtId="0" fontId="25" fillId="0" borderId="0" xfId="0" applyFont="1" applyBorder="1" applyAlignment="1">
      <alignment horizontal="center" vertical="center"/>
    </xf>
    <xf numFmtId="0" fontId="25" fillId="0" borderId="8" xfId="0" applyFont="1" applyBorder="1" applyAlignment="1">
      <alignment horizontal="center" vertical="center"/>
    </xf>
    <xf numFmtId="0" fontId="25" fillId="0" borderId="0" xfId="0" applyFont="1" applyAlignment="1">
      <alignment horizontal="center" vertical="center"/>
    </xf>
    <xf numFmtId="0" fontId="22" fillId="0" borderId="3"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5" fillId="0" borderId="3" xfId="0" applyFont="1" applyBorder="1" applyAlignment="1">
      <alignment vertical="center" wrapText="1"/>
    </xf>
    <xf numFmtId="0" fontId="25" fillId="3" borderId="11" xfId="0" applyFont="1" applyFill="1" applyBorder="1" applyAlignment="1">
      <alignment horizontal="center" vertical="center"/>
    </xf>
    <xf numFmtId="0" fontId="25" fillId="0" borderId="3" xfId="0" applyFont="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wrapText="1"/>
    </xf>
    <xf numFmtId="0" fontId="25" fillId="0" borderId="4" xfId="0" applyFont="1" applyBorder="1" applyAlignment="1">
      <alignment horizontal="center"/>
    </xf>
    <xf numFmtId="0" fontId="25" fillId="0" borderId="5" xfId="0" applyFont="1" applyBorder="1" applyAlignment="1">
      <alignment horizontal="center"/>
    </xf>
    <xf numFmtId="0" fontId="25" fillId="0" borderId="0" xfId="0" applyFont="1" applyAlignment="1">
      <alignment horizontal="center"/>
    </xf>
    <xf numFmtId="0" fontId="25" fillId="0" borderId="8" xfId="0" applyFont="1" applyBorder="1" applyAlignment="1">
      <alignment horizontal="center"/>
    </xf>
    <xf numFmtId="0" fontId="25" fillId="0" borderId="1" xfId="0" applyFont="1" applyBorder="1" applyAlignment="1">
      <alignment horizontal="center"/>
    </xf>
    <xf numFmtId="0" fontId="25" fillId="0" borderId="7" xfId="0" applyFont="1" applyBorder="1" applyAlignment="1">
      <alignment horizontal="center"/>
    </xf>
    <xf numFmtId="0" fontId="25" fillId="0" borderId="0" xfId="0" applyFont="1" applyBorder="1" applyAlignment="1">
      <alignment horizontal="center"/>
    </xf>
    <xf numFmtId="0" fontId="25" fillId="0" borderId="9" xfId="0" applyFont="1" applyBorder="1" applyAlignment="1">
      <alignment horizontal="center"/>
    </xf>
    <xf numFmtId="0" fontId="22" fillId="0" borderId="4" xfId="0" applyFont="1" applyBorder="1" applyAlignment="1">
      <alignment horizontal="center"/>
    </xf>
    <xf numFmtId="0" fontId="22" fillId="0" borderId="5" xfId="0" applyFont="1" applyBorder="1" applyAlignment="1">
      <alignment horizontal="center"/>
    </xf>
    <xf numFmtId="0" fontId="22" fillId="0" borderId="1" xfId="0" applyFont="1" applyBorder="1" applyAlignment="1">
      <alignment horizontal="center"/>
    </xf>
    <xf numFmtId="0" fontId="22" fillId="0" borderId="10" xfId="0" applyFont="1" applyBorder="1" applyAlignment="1">
      <alignment horizontal="center"/>
    </xf>
    <xf numFmtId="0" fontId="25" fillId="0" borderId="7" xfId="0" applyFont="1" applyBorder="1" applyAlignment="1">
      <alignment horizontal="center" vertical="center"/>
    </xf>
    <xf numFmtId="49" fontId="22" fillId="0" borderId="1" xfId="0" applyNumberFormat="1" applyFont="1" applyFill="1" applyBorder="1" applyAlignment="1">
      <alignment horizontal="center" vertical="center"/>
    </xf>
    <xf numFmtId="49" fontId="22" fillId="2" borderId="1" xfId="0" applyNumberFormat="1" applyFont="1" applyFill="1" applyBorder="1" applyAlignment="1">
      <alignment horizontal="center" vertical="center"/>
    </xf>
    <xf numFmtId="49" fontId="22" fillId="0" borderId="1" xfId="0" applyNumberFormat="1" applyFont="1" applyBorder="1" applyAlignment="1">
      <alignment horizontal="center" vertical="center"/>
    </xf>
    <xf numFmtId="49" fontId="22" fillId="2" borderId="9" xfId="0" applyNumberFormat="1" applyFont="1" applyFill="1" applyBorder="1" applyAlignment="1">
      <alignment horizontal="center" vertical="center"/>
    </xf>
    <xf numFmtId="176" fontId="22" fillId="2" borderId="1" xfId="0" applyNumberFormat="1" applyFont="1" applyFill="1" applyBorder="1" applyAlignment="1">
      <alignment horizontal="center" vertical="center"/>
    </xf>
    <xf numFmtId="176" fontId="22" fillId="0" borderId="1" xfId="0" applyNumberFormat="1" applyFont="1" applyBorder="1" applyAlignment="1">
      <alignment horizontal="center" vertical="center"/>
    </xf>
    <xf numFmtId="0" fontId="22" fillId="0" borderId="1" xfId="0" applyFont="1" applyFill="1" applyBorder="1" applyAlignment="1">
      <alignment horizontal="left" vertical="center"/>
    </xf>
    <xf numFmtId="0" fontId="22" fillId="0" borderId="10" xfId="0" applyFont="1" applyBorder="1" applyAlignment="1">
      <alignment vertical="center"/>
    </xf>
    <xf numFmtId="0" fontId="25" fillId="0" borderId="13" xfId="0" applyFont="1" applyBorder="1" applyAlignment="1">
      <alignment horizontal="center" vertical="center" shrinkToFit="1"/>
    </xf>
    <xf numFmtId="0" fontId="25" fillId="0" borderId="14" xfId="0" applyFont="1" applyBorder="1" applyAlignment="1">
      <alignment horizontal="center" vertical="center" shrinkToFit="1"/>
    </xf>
    <xf numFmtId="0" fontId="25" fillId="0" borderId="15"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27" xfId="0" applyFont="1" applyBorder="1" applyAlignment="1">
      <alignment horizontal="center" vertical="center" shrinkToFit="1"/>
    </xf>
    <xf numFmtId="0" fontId="22" fillId="0" borderId="21" xfId="0" applyFont="1" applyBorder="1" applyAlignment="1">
      <alignment horizontal="center" vertical="center"/>
    </xf>
    <xf numFmtId="0" fontId="22" fillId="0" borderId="24" xfId="0" applyFont="1" applyBorder="1" applyAlignment="1">
      <alignment horizontal="center" vertical="center"/>
    </xf>
    <xf numFmtId="0" fontId="25" fillId="0" borderId="4" xfId="0" applyFont="1" applyBorder="1" applyAlignment="1">
      <alignment horizontal="center" vertical="center" wrapText="1"/>
    </xf>
    <xf numFmtId="0" fontId="25" fillId="0" borderId="28" xfId="0" applyFont="1" applyBorder="1" applyAlignment="1">
      <alignment horizontal="center" vertical="center"/>
    </xf>
    <xf numFmtId="0" fontId="25" fillId="0" borderId="26" xfId="0" applyFont="1" applyBorder="1" applyAlignment="1">
      <alignment horizontal="center" vertical="center"/>
    </xf>
    <xf numFmtId="0" fontId="22" fillId="0" borderId="4" xfId="0" applyFont="1" applyBorder="1" applyAlignment="1">
      <alignment horizontal="right" vertical="center"/>
    </xf>
    <xf numFmtId="0" fontId="22" fillId="0" borderId="26" xfId="0" applyFont="1" applyBorder="1" applyAlignment="1">
      <alignment horizontal="right"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25" fillId="0" borderId="23" xfId="0" applyFont="1" applyBorder="1" applyAlignment="1">
      <alignment horizontal="center" vertical="center"/>
    </xf>
    <xf numFmtId="0" fontId="25" fillId="0" borderId="18" xfId="0" applyFont="1" applyBorder="1" applyAlignment="1">
      <alignment horizontal="center" vertical="center"/>
    </xf>
    <xf numFmtId="0" fontId="22" fillId="0" borderId="21"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2" xfId="0" applyFont="1" applyBorder="1" applyAlignment="1">
      <alignment horizontal="center" vertical="center"/>
    </xf>
    <xf numFmtId="0" fontId="24" fillId="0" borderId="6" xfId="0" applyFont="1" applyBorder="1" applyAlignment="1">
      <alignment horizontal="right" vertical="center"/>
    </xf>
    <xf numFmtId="0" fontId="24" fillId="0" borderId="5" xfId="0" applyFont="1" applyBorder="1" applyAlignment="1">
      <alignment horizontal="right" vertical="center"/>
    </xf>
    <xf numFmtId="0" fontId="30" fillId="0" borderId="0" xfId="0" applyFont="1" applyAlignment="1">
      <alignment horizontal="center" vertical="center"/>
    </xf>
    <xf numFmtId="0" fontId="30" fillId="0" borderId="0" xfId="0" applyFont="1" applyAlignment="1"/>
    <xf numFmtId="0" fontId="22" fillId="0" borderId="2" xfId="0" applyFont="1" applyBorder="1" applyAlignment="1">
      <alignment horizontal="center" vertical="center" wrapText="1"/>
    </xf>
    <xf numFmtId="0" fontId="22" fillId="0" borderId="2" xfId="0" applyFont="1" applyBorder="1" applyAlignment="1">
      <alignment horizontal="center" vertical="center"/>
    </xf>
    <xf numFmtId="0" fontId="22" fillId="0" borderId="28" xfId="0" applyFont="1" applyBorder="1" applyAlignment="1">
      <alignment horizontal="center" vertical="center"/>
    </xf>
    <xf numFmtId="0" fontId="22" fillId="0" borderId="26" xfId="0" applyFont="1" applyBorder="1" applyAlignment="1">
      <alignment horizontal="center" vertical="center"/>
    </xf>
    <xf numFmtId="0" fontId="20" fillId="0" borderId="7" xfId="0" applyFont="1"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19" fillId="0" borderId="7" xfId="0" applyFont="1" applyBorder="1" applyAlignment="1">
      <alignment horizontal="left"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 xfId="0" applyFont="1" applyBorder="1" applyAlignment="1">
      <alignment horizontal="left" vertical="top" wrapText="1"/>
    </xf>
    <xf numFmtId="0" fontId="19" fillId="0" borderId="10" xfId="0" applyFont="1"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xf>
    <xf numFmtId="0" fontId="0" fillId="0" borderId="9" xfId="0" applyBorder="1" applyAlignment="1"/>
    <xf numFmtId="0" fontId="0" fillId="0" borderId="1" xfId="0" applyBorder="1" applyAlignment="1"/>
    <xf numFmtId="0" fontId="0" fillId="0" borderId="10" xfId="0"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xdr:col>
      <xdr:colOff>723900</xdr:colOff>
      <xdr:row>0</xdr:row>
      <xdr:rowOff>57583</xdr:rowOff>
    </xdr:from>
    <xdr:ext cx="14782800" cy="2152217"/>
    <xdr:sp macro="" textlink="">
      <xdr:nvSpPr>
        <xdr:cNvPr id="2" name="テキスト ボックス 1"/>
        <xdr:cNvSpPr txBox="1"/>
      </xdr:nvSpPr>
      <xdr:spPr>
        <a:xfrm>
          <a:off x="1104900" y="57583"/>
          <a:ext cx="14782800" cy="21522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4800" b="1">
              <a:solidFill>
                <a:srgbClr val="FF0000"/>
              </a:solidFill>
            </a:rPr>
            <a:t>使用の際は色付き部分を入力してください</a:t>
          </a:r>
          <a:endParaRPr kumimoji="1" lang="en-US" altLang="ja-JP" sz="4800" b="1">
            <a:solidFill>
              <a:srgbClr val="FF0000"/>
            </a:solidFill>
          </a:endParaRPr>
        </a:p>
        <a:p>
          <a:pPr algn="ctr"/>
          <a:r>
            <a:rPr kumimoji="1" lang="ja-JP" altLang="en-US" sz="4800" b="1">
              <a:solidFill>
                <a:srgbClr val="FF0000"/>
              </a:solidFill>
            </a:rPr>
            <a:t>（青色セル：必須入力項目、黄色セル：任意入力項目）</a:t>
          </a:r>
        </a:p>
      </xdr:txBody>
    </xdr:sp>
    <xdr:clientData fPrintsWithSheet="0"/>
  </xdr:oneCellAnchor>
  <xdr:oneCellAnchor>
    <xdr:from>
      <xdr:col>56</xdr:col>
      <xdr:colOff>412750</xdr:colOff>
      <xdr:row>197</xdr:row>
      <xdr:rowOff>114526</xdr:rowOff>
    </xdr:from>
    <xdr:ext cx="2485039" cy="759182"/>
    <xdr:sp macro="" textlink="">
      <xdr:nvSpPr>
        <xdr:cNvPr id="3" name="テキスト ボックス 2"/>
        <xdr:cNvSpPr txBox="1"/>
      </xdr:nvSpPr>
      <xdr:spPr>
        <a:xfrm>
          <a:off x="43846750" y="35128426"/>
          <a:ext cx="2485039" cy="7591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4000"/>
            <a:t>（Ｈ３０．３）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6" sqref="A16:N17"/>
    </sheetView>
  </sheetViews>
  <sheetFormatPr defaultRowHeight="13.5" x14ac:dyDescent="0.15"/>
  <sheetData>
    <row r="1" spans="1:14" ht="20.25" customHeight="1" x14ac:dyDescent="0.15">
      <c r="A1" s="109" t="s">
        <v>36</v>
      </c>
      <c r="B1" s="109"/>
      <c r="C1" s="109"/>
      <c r="D1" s="109"/>
      <c r="E1" s="109"/>
      <c r="F1" s="109"/>
      <c r="G1" s="109"/>
      <c r="H1" s="109"/>
      <c r="I1" s="109"/>
      <c r="J1" s="109"/>
      <c r="K1" s="109"/>
      <c r="L1" s="109"/>
      <c r="M1" s="109"/>
      <c r="N1" s="109"/>
    </row>
    <row r="2" spans="1:14" ht="20.25" customHeight="1" x14ac:dyDescent="0.15">
      <c r="A2" s="109"/>
      <c r="B2" s="109"/>
      <c r="C2" s="109"/>
      <c r="D2" s="109"/>
      <c r="E2" s="109"/>
      <c r="F2" s="109"/>
      <c r="G2" s="109"/>
      <c r="H2" s="109"/>
      <c r="I2" s="109"/>
      <c r="J2" s="109"/>
      <c r="K2" s="109"/>
      <c r="L2" s="109"/>
      <c r="M2" s="109"/>
      <c r="N2" s="109"/>
    </row>
    <row r="4" spans="1:14" ht="21" x14ac:dyDescent="0.2">
      <c r="A4" s="29" t="s">
        <v>39</v>
      </c>
    </row>
    <row r="5" spans="1:14" ht="19.5" customHeight="1" x14ac:dyDescent="0.15">
      <c r="A5" s="110" t="s">
        <v>37</v>
      </c>
      <c r="B5" s="108"/>
      <c r="C5" s="108"/>
      <c r="D5" s="108"/>
      <c r="E5" s="108"/>
      <c r="F5" s="108"/>
      <c r="G5" s="108"/>
      <c r="H5" s="108"/>
      <c r="I5" s="108"/>
      <c r="J5" s="108"/>
      <c r="K5" s="108"/>
      <c r="L5" s="108"/>
      <c r="M5" s="108"/>
      <c r="N5" s="108"/>
    </row>
    <row r="6" spans="1:14" ht="19.5" customHeight="1" x14ac:dyDescent="0.15">
      <c r="A6" s="108"/>
      <c r="B6" s="108"/>
      <c r="C6" s="108"/>
      <c r="D6" s="108"/>
      <c r="E6" s="108"/>
      <c r="F6" s="108"/>
      <c r="G6" s="108"/>
      <c r="H6" s="108"/>
      <c r="I6" s="108"/>
      <c r="J6" s="108"/>
      <c r="K6" s="108"/>
      <c r="L6" s="108"/>
      <c r="M6" s="108"/>
      <c r="N6" s="108"/>
    </row>
    <row r="7" spans="1:14" ht="19.5" customHeight="1" x14ac:dyDescent="0.15">
      <c r="A7" s="108" t="s">
        <v>38</v>
      </c>
      <c r="B7" s="108"/>
      <c r="C7" s="108"/>
      <c r="D7" s="108"/>
      <c r="E7" s="108"/>
      <c r="F7" s="108"/>
      <c r="G7" s="108"/>
      <c r="H7" s="108"/>
      <c r="I7" s="108"/>
      <c r="J7" s="108"/>
      <c r="K7" s="108"/>
      <c r="L7" s="108"/>
      <c r="M7" s="108"/>
      <c r="N7" s="108"/>
    </row>
    <row r="8" spans="1:14" ht="19.5" customHeight="1" x14ac:dyDescent="0.15">
      <c r="A8" s="108"/>
      <c r="B8" s="108"/>
      <c r="C8" s="108"/>
      <c r="D8" s="108"/>
      <c r="E8" s="108"/>
      <c r="F8" s="108"/>
      <c r="G8" s="108"/>
      <c r="H8" s="108"/>
      <c r="I8" s="108"/>
      <c r="J8" s="108"/>
      <c r="K8" s="108"/>
      <c r="L8" s="108"/>
      <c r="M8" s="108"/>
      <c r="N8" s="108"/>
    </row>
    <row r="9" spans="1:14" ht="19.5" customHeight="1" x14ac:dyDescent="0.15">
      <c r="A9" s="108" t="s">
        <v>56</v>
      </c>
      <c r="B9" s="108"/>
      <c r="C9" s="108"/>
      <c r="D9" s="108"/>
      <c r="E9" s="108"/>
      <c r="F9" s="108"/>
      <c r="G9" s="108"/>
      <c r="H9" s="108"/>
      <c r="I9" s="108"/>
      <c r="J9" s="108"/>
      <c r="K9" s="108"/>
      <c r="L9" s="108"/>
      <c r="M9" s="108"/>
      <c r="N9" s="108"/>
    </row>
    <row r="10" spans="1:14" ht="19.5" customHeight="1" x14ac:dyDescent="0.15">
      <c r="A10" s="108"/>
      <c r="B10" s="108"/>
      <c r="C10" s="108"/>
      <c r="D10" s="108"/>
      <c r="E10" s="108"/>
      <c r="F10" s="108"/>
      <c r="G10" s="108"/>
      <c r="H10" s="108"/>
      <c r="I10" s="108"/>
      <c r="J10" s="108"/>
      <c r="K10" s="108"/>
      <c r="L10" s="108"/>
      <c r="M10" s="108"/>
      <c r="N10" s="108"/>
    </row>
    <row r="11" spans="1:14" ht="19.5" customHeight="1" x14ac:dyDescent="0.15">
      <c r="A11" s="108" t="s">
        <v>82</v>
      </c>
      <c r="B11" s="108"/>
      <c r="C11" s="108"/>
      <c r="D11" s="108"/>
      <c r="E11" s="108"/>
      <c r="F11" s="108"/>
      <c r="G11" s="108"/>
      <c r="H11" s="108"/>
      <c r="I11" s="108"/>
      <c r="J11" s="108"/>
      <c r="K11" s="108"/>
      <c r="L11" s="108"/>
      <c r="M11" s="108"/>
      <c r="N11" s="108"/>
    </row>
    <row r="12" spans="1:14" ht="19.5" customHeight="1" x14ac:dyDescent="0.15">
      <c r="A12" s="108"/>
      <c r="B12" s="108"/>
      <c r="C12" s="108"/>
      <c r="D12" s="108"/>
      <c r="E12" s="108"/>
      <c r="F12" s="108"/>
      <c r="G12" s="108"/>
      <c r="H12" s="108"/>
      <c r="I12" s="108"/>
      <c r="J12" s="108"/>
      <c r="K12" s="108"/>
      <c r="L12" s="108"/>
      <c r="M12" s="108"/>
      <c r="N12" s="108"/>
    </row>
    <row r="13" spans="1:14" ht="19.5" customHeight="1" x14ac:dyDescent="0.15">
      <c r="A13" s="108"/>
      <c r="B13" s="108"/>
      <c r="C13" s="108"/>
      <c r="D13" s="108"/>
      <c r="E13" s="108"/>
      <c r="F13" s="108"/>
      <c r="G13" s="108"/>
      <c r="H13" s="108"/>
      <c r="I13" s="108"/>
      <c r="J13" s="108"/>
      <c r="K13" s="108"/>
      <c r="L13" s="108"/>
      <c r="M13" s="108"/>
      <c r="N13" s="108"/>
    </row>
    <row r="14" spans="1:14" ht="19.5" customHeight="1" x14ac:dyDescent="0.15">
      <c r="A14" s="108" t="s">
        <v>81</v>
      </c>
      <c r="B14" s="108"/>
      <c r="C14" s="108"/>
      <c r="D14" s="108"/>
      <c r="E14" s="108"/>
      <c r="F14" s="108"/>
      <c r="G14" s="108"/>
      <c r="H14" s="108"/>
      <c r="I14" s="108"/>
      <c r="J14" s="108"/>
      <c r="K14" s="108"/>
      <c r="L14" s="108"/>
      <c r="M14" s="108"/>
      <c r="N14" s="108"/>
    </row>
    <row r="15" spans="1:14" ht="19.5" customHeight="1" x14ac:dyDescent="0.15">
      <c r="A15" s="108"/>
      <c r="B15" s="108"/>
      <c r="C15" s="108"/>
      <c r="D15" s="108"/>
      <c r="E15" s="108"/>
      <c r="F15" s="108"/>
      <c r="G15" s="108"/>
      <c r="H15" s="108"/>
      <c r="I15" s="108"/>
      <c r="J15" s="108"/>
      <c r="K15" s="108"/>
      <c r="L15" s="108"/>
      <c r="M15" s="108"/>
      <c r="N15" s="108"/>
    </row>
    <row r="16" spans="1:14" ht="28.5" customHeight="1" x14ac:dyDescent="0.15">
      <c r="A16" s="108" t="s">
        <v>58</v>
      </c>
      <c r="B16" s="108"/>
      <c r="C16" s="108"/>
      <c r="D16" s="108"/>
      <c r="E16" s="108"/>
      <c r="F16" s="108"/>
      <c r="G16" s="108"/>
      <c r="H16" s="108"/>
      <c r="I16" s="108"/>
      <c r="J16" s="108"/>
      <c r="K16" s="108"/>
      <c r="L16" s="108"/>
      <c r="M16" s="108"/>
      <c r="N16" s="108"/>
    </row>
    <row r="17" spans="1:14" ht="28.5" customHeight="1" x14ac:dyDescent="0.15">
      <c r="A17" s="108"/>
      <c r="B17" s="108"/>
      <c r="C17" s="108"/>
      <c r="D17" s="108"/>
      <c r="E17" s="108"/>
      <c r="F17" s="108"/>
      <c r="G17" s="108"/>
      <c r="H17" s="108"/>
      <c r="I17" s="108"/>
      <c r="J17" s="108"/>
      <c r="K17" s="108"/>
      <c r="L17" s="108"/>
      <c r="M17" s="108"/>
      <c r="N17" s="108"/>
    </row>
    <row r="18" spans="1:14" ht="19.5" customHeight="1" x14ac:dyDescent="0.15">
      <c r="A18" s="108" t="s">
        <v>57</v>
      </c>
      <c r="B18" s="108"/>
      <c r="C18" s="108"/>
      <c r="D18" s="108"/>
      <c r="E18" s="108"/>
      <c r="F18" s="108"/>
      <c r="G18" s="108"/>
      <c r="H18" s="108"/>
      <c r="I18" s="108"/>
      <c r="J18" s="108"/>
      <c r="K18" s="108"/>
      <c r="L18" s="108"/>
      <c r="M18" s="108"/>
      <c r="N18" s="108"/>
    </row>
    <row r="19" spans="1:14" ht="19.5" customHeight="1" x14ac:dyDescent="0.15">
      <c r="A19" s="108"/>
      <c r="B19" s="108"/>
      <c r="C19" s="108"/>
      <c r="D19" s="108"/>
      <c r="E19" s="108"/>
      <c r="F19" s="108"/>
      <c r="G19" s="108"/>
      <c r="H19" s="108"/>
      <c r="I19" s="108"/>
      <c r="J19" s="108"/>
      <c r="K19" s="108"/>
      <c r="L19" s="108"/>
      <c r="M19" s="108"/>
      <c r="N19" s="108"/>
    </row>
  </sheetData>
  <mergeCells count="8">
    <mergeCell ref="A18:N19"/>
    <mergeCell ref="A16:N17"/>
    <mergeCell ref="A11:N13"/>
    <mergeCell ref="A1:N2"/>
    <mergeCell ref="A5:N6"/>
    <mergeCell ref="A7:N8"/>
    <mergeCell ref="A9:N10"/>
    <mergeCell ref="A14:N15"/>
  </mergeCells>
  <phoneticPr fontId="2"/>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K351"/>
  <sheetViews>
    <sheetView tabSelected="1" view="pageLayout" topLeftCell="A4" zoomScale="25" zoomScaleNormal="50" zoomScalePageLayoutView="25" workbookViewId="0">
      <selection activeCell="X9" sqref="X9:Y9"/>
    </sheetView>
  </sheetViews>
  <sheetFormatPr defaultRowHeight="13.5" x14ac:dyDescent="0.15"/>
  <cols>
    <col min="1" max="1" width="5.625" customWidth="1"/>
    <col min="2" max="2" width="13.375" customWidth="1"/>
    <col min="3" max="3" width="4.25" customWidth="1"/>
    <col min="4" max="4" width="3.375" customWidth="1"/>
    <col min="5" max="5" width="2.75" customWidth="1"/>
    <col min="6" max="6" width="14.625" customWidth="1"/>
    <col min="7" max="7" width="12.625" customWidth="1"/>
    <col min="8" max="8" width="6.375" hidden="1" customWidth="1"/>
    <col min="9" max="9" width="8" customWidth="1"/>
    <col min="10" max="10" width="12.375" customWidth="1"/>
    <col min="11" max="11" width="16.75" customWidth="1"/>
    <col min="12" max="12" width="3.875" hidden="1" customWidth="1"/>
    <col min="13" max="13" width="9.75" customWidth="1"/>
    <col min="14" max="14" width="2.375" hidden="1" customWidth="1"/>
    <col min="15" max="15" width="5.5" customWidth="1"/>
    <col min="16" max="16" width="15.375" customWidth="1"/>
    <col min="17" max="17" width="2.375" customWidth="1"/>
    <col min="18" max="18" width="13" customWidth="1"/>
    <col min="19" max="19" width="15.375" customWidth="1"/>
    <col min="20" max="20" width="7.5" customWidth="1"/>
    <col min="21" max="21" width="2" customWidth="1"/>
    <col min="22" max="22" width="11.75" customWidth="1"/>
    <col min="23" max="23" width="11.875" customWidth="1"/>
    <col min="24" max="24" width="11" customWidth="1"/>
    <col min="25" max="25" width="13.875" customWidth="1"/>
    <col min="26" max="26" width="22.5" customWidth="1"/>
    <col min="27" max="27" width="9.125" customWidth="1"/>
    <col min="28" max="28" width="17.125" customWidth="1"/>
    <col min="29" max="29" width="22.875" bestFit="1" customWidth="1"/>
    <col min="30" max="30" width="4.5" customWidth="1"/>
    <col min="31" max="31" width="13.375" customWidth="1"/>
    <col min="32" max="33" width="12.25" customWidth="1"/>
    <col min="34" max="34" width="11.75" customWidth="1"/>
    <col min="35" max="35" width="18.875" customWidth="1"/>
    <col min="36" max="36" width="15" customWidth="1"/>
    <col min="37" max="37" width="13.375" customWidth="1"/>
    <col min="38" max="38" width="12.25" customWidth="1"/>
    <col min="39" max="39" width="13.75" customWidth="1"/>
    <col min="40" max="40" width="13.5" customWidth="1"/>
    <col min="41" max="41" width="9.125" customWidth="1"/>
    <col min="42" max="42" width="22.875" customWidth="1"/>
    <col min="43" max="43" width="16" customWidth="1"/>
    <col min="44" max="44" width="4.125" customWidth="1"/>
    <col min="45" max="45" width="17.75" customWidth="1"/>
    <col min="46" max="46" width="3.625" customWidth="1"/>
    <col min="47" max="47" width="15.875" customWidth="1"/>
    <col min="48" max="48" width="5" customWidth="1"/>
    <col min="49" max="49" width="16.25" customWidth="1"/>
    <col min="50" max="50" width="7.375" customWidth="1"/>
    <col min="51" max="51" width="8" customWidth="1"/>
    <col min="52" max="52" width="13.625" customWidth="1"/>
    <col min="53" max="53" width="17.25" customWidth="1"/>
    <col min="54" max="54" width="3" hidden="1" customWidth="1"/>
    <col min="55" max="55" width="14.125" customWidth="1"/>
    <col min="56" max="56" width="4.125" hidden="1" customWidth="1"/>
    <col min="57" max="57" width="15.875" customWidth="1"/>
    <col min="58" max="58" width="3.5" customWidth="1"/>
    <col min="59" max="59" width="10.875" customWidth="1"/>
    <col min="60" max="60" width="5" customWidth="1"/>
    <col min="61" max="61" width="13.625" customWidth="1"/>
    <col min="62" max="65" width="6.125" customWidth="1"/>
    <col min="66" max="66" width="8.375" hidden="1" customWidth="1"/>
    <col min="67" max="67" width="7.875" hidden="1" customWidth="1"/>
    <col min="68" max="77" width="3.5" hidden="1" customWidth="1"/>
    <col min="78" max="78" width="6" hidden="1" customWidth="1"/>
    <col min="79" max="79" width="3.5" hidden="1" customWidth="1"/>
    <col min="80" max="80" width="11" hidden="1" customWidth="1"/>
    <col min="81" max="81" width="11.125" hidden="1" customWidth="1"/>
    <col min="82" max="82" width="4" hidden="1" customWidth="1"/>
    <col min="83" max="83" width="3.5" hidden="1" customWidth="1"/>
    <col min="84" max="99" width="14.625" hidden="1" customWidth="1"/>
    <col min="100" max="100" width="14.625" style="10" hidden="1" customWidth="1"/>
    <col min="101" max="114" width="14.625" hidden="1" customWidth="1"/>
    <col min="115" max="117" width="10.75" hidden="1" customWidth="1"/>
    <col min="118" max="191" width="0" hidden="1" customWidth="1"/>
    <col min="192" max="193" width="9" hidden="1" customWidth="1"/>
  </cols>
  <sheetData>
    <row r="1" spans="1:102" s="20" customFormat="1" ht="36.75" customHeight="1" x14ac:dyDescent="0.15">
      <c r="A1" s="330" t="s">
        <v>77</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c r="AR1" s="330"/>
      <c r="AS1" s="330"/>
      <c r="AT1" s="330"/>
      <c r="AU1" s="330"/>
      <c r="AV1" s="330"/>
      <c r="AW1" s="330"/>
      <c r="AX1" s="330"/>
      <c r="AY1" s="330"/>
      <c r="AZ1" s="330"/>
      <c r="BA1" s="330"/>
      <c r="BB1" s="330"/>
      <c r="BC1" s="330"/>
      <c r="BD1" s="330"/>
      <c r="BE1" s="330"/>
      <c r="BF1" s="331"/>
      <c r="BG1" s="331"/>
      <c r="BH1" s="331"/>
      <c r="BI1" s="331"/>
      <c r="BJ1" s="331"/>
      <c r="BK1" s="331"/>
      <c r="BL1" s="331"/>
      <c r="BM1" s="331"/>
      <c r="BN1" s="331"/>
      <c r="BO1" s="331"/>
      <c r="BP1" s="331"/>
      <c r="BQ1" s="331"/>
      <c r="BR1" s="331"/>
      <c r="BS1" s="331"/>
      <c r="BT1" s="331"/>
      <c r="BU1" s="331"/>
      <c r="BV1" s="331"/>
      <c r="BW1" s="331"/>
      <c r="BX1" s="331"/>
      <c r="BY1" s="331"/>
      <c r="BZ1" s="331"/>
      <c r="CA1" s="331"/>
      <c r="CB1" s="331"/>
      <c r="CC1" s="331"/>
      <c r="CD1" s="331"/>
      <c r="CE1" s="331"/>
      <c r="CV1" s="21"/>
    </row>
    <row r="2" spans="1:102" s="20" customFormat="1" ht="36.75" customHeight="1" x14ac:dyDescent="0.15">
      <c r="A2" s="330"/>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0"/>
      <c r="AV2" s="330"/>
      <c r="AW2" s="330"/>
      <c r="AX2" s="330"/>
      <c r="AY2" s="330"/>
      <c r="AZ2" s="330"/>
      <c r="BA2" s="330"/>
      <c r="BB2" s="330"/>
      <c r="BC2" s="330"/>
      <c r="BD2" s="330"/>
      <c r="BE2" s="330"/>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V2" s="21"/>
    </row>
    <row r="3" spans="1:102" s="20" customFormat="1" ht="36.75" customHeight="1" x14ac:dyDescent="0.15">
      <c r="A3" s="331"/>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c r="AK3" s="331"/>
      <c r="AL3" s="331"/>
      <c r="AM3" s="331"/>
      <c r="AN3" s="331"/>
      <c r="AO3" s="331"/>
      <c r="AP3" s="331"/>
      <c r="AQ3" s="331"/>
      <c r="AR3" s="331"/>
      <c r="AS3" s="331"/>
      <c r="AT3" s="331"/>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I3" s="20" t="s">
        <v>72</v>
      </c>
      <c r="CJ3" s="20" t="s">
        <v>68</v>
      </c>
      <c r="CK3" s="20" t="s">
        <v>70</v>
      </c>
      <c r="CV3" s="21"/>
    </row>
    <row r="4" spans="1:102" s="20" customFormat="1" ht="39.75" customHeight="1" x14ac:dyDescent="0.5">
      <c r="A4" s="22"/>
      <c r="B4" s="22"/>
      <c r="C4" s="22"/>
      <c r="D4" s="22"/>
      <c r="E4" s="22"/>
      <c r="F4" s="22"/>
      <c r="G4" s="22"/>
      <c r="H4" s="22"/>
      <c r="I4" s="22"/>
      <c r="J4" s="22"/>
      <c r="K4" s="22"/>
      <c r="L4" s="22"/>
      <c r="M4" s="22"/>
      <c r="N4" s="22"/>
      <c r="O4" s="22"/>
      <c r="P4" s="48"/>
      <c r="Q4" s="22"/>
      <c r="R4" s="22"/>
      <c r="S4" s="22"/>
      <c r="T4" s="22"/>
      <c r="U4" s="22"/>
      <c r="V4" s="22"/>
      <c r="W4" s="22"/>
      <c r="X4" s="22"/>
      <c r="Y4" s="22"/>
      <c r="Z4" s="22"/>
      <c r="AA4" s="22"/>
      <c r="AB4" s="22"/>
      <c r="AC4" s="22"/>
      <c r="AD4" s="22"/>
      <c r="AE4" s="22"/>
      <c r="AF4" s="22"/>
      <c r="AG4" s="22"/>
      <c r="AH4" s="22"/>
      <c r="AI4" s="22"/>
      <c r="AJ4" s="22"/>
      <c r="AK4" s="22"/>
      <c r="AL4" s="22"/>
      <c r="AM4" s="22"/>
      <c r="AN4" s="22"/>
      <c r="AO4" s="48"/>
      <c r="AP4" s="22"/>
      <c r="AQ4" s="22"/>
      <c r="AR4" s="22"/>
      <c r="AS4" s="22"/>
      <c r="AT4" s="22"/>
      <c r="AU4" s="22"/>
      <c r="AV4" s="22"/>
      <c r="AW4" s="22"/>
      <c r="AX4" s="22"/>
      <c r="AY4" s="158"/>
      <c r="AZ4" s="158"/>
      <c r="BA4" s="158"/>
      <c r="BB4" s="158"/>
      <c r="BC4" s="157" t="s">
        <v>2</v>
      </c>
      <c r="BD4" s="157"/>
      <c r="BE4" s="157"/>
      <c r="BF4" s="157"/>
      <c r="BG4" s="22"/>
      <c r="BH4" s="22"/>
      <c r="BI4" s="22"/>
      <c r="BJ4" s="22"/>
      <c r="BK4" s="65"/>
      <c r="BL4" s="65"/>
      <c r="BM4" s="65"/>
      <c r="BN4" s="65"/>
      <c r="BO4" s="65"/>
      <c r="BP4" s="65"/>
      <c r="BQ4" s="65"/>
      <c r="BR4" s="65"/>
      <c r="BS4" s="65"/>
      <c r="BT4" s="65"/>
      <c r="BU4" s="65"/>
      <c r="BV4" s="65"/>
      <c r="BW4" s="65"/>
      <c r="BX4" s="65"/>
      <c r="BY4" s="65"/>
      <c r="BZ4" s="65"/>
      <c r="CA4" s="65"/>
      <c r="CB4" s="65"/>
      <c r="CC4" s="65"/>
      <c r="CD4" s="65"/>
      <c r="CE4" s="65"/>
      <c r="CJ4" s="20" t="s">
        <v>69</v>
      </c>
      <c r="CK4" s="20" t="s">
        <v>71</v>
      </c>
      <c r="CV4" s="21"/>
    </row>
    <row r="5" spans="1:102" ht="30" customHeight="1" x14ac:dyDescent="0.5">
      <c r="AE5" s="1"/>
      <c r="AY5" s="159"/>
      <c r="AZ5" s="159"/>
      <c r="BA5" s="159"/>
      <c r="BB5" s="159"/>
      <c r="BC5" s="157"/>
      <c r="BD5" s="157"/>
      <c r="BE5" s="157"/>
      <c r="BF5" s="157"/>
      <c r="BG5" s="48"/>
      <c r="BH5" s="48"/>
      <c r="BI5" s="48"/>
      <c r="CQ5" s="10"/>
      <c r="CV5"/>
    </row>
    <row r="6" spans="1:102" ht="12" customHeight="1" x14ac:dyDescent="0.2">
      <c r="W6" s="3" t="str">
        <f>IF(X7&lt;&gt;"","","数字を入力してください")</f>
        <v/>
      </c>
      <c r="AN6" s="5" t="str">
        <f>IF(AQ7&lt;&gt;"","","数字を入力してください")</f>
        <v/>
      </c>
      <c r="AR6" s="5"/>
      <c r="AT6" s="23"/>
      <c r="AU6" s="5" t="str">
        <f>IF(AU7&lt;&gt;"","","数字を入力してください")</f>
        <v/>
      </c>
      <c r="CI6">
        <f>SUM(AC7,AC10,AC12/60)</f>
        <v>15</v>
      </c>
      <c r="CV6"/>
      <c r="CX6" s="10"/>
    </row>
    <row r="7" spans="1:102" ht="62.25" customHeight="1" x14ac:dyDescent="0.3">
      <c r="A7" s="276" t="s">
        <v>59</v>
      </c>
      <c r="B7" s="121"/>
      <c r="C7" s="121"/>
      <c r="D7" s="121"/>
      <c r="E7" s="121"/>
      <c r="F7" s="121"/>
      <c r="G7" s="121"/>
      <c r="H7" s="121"/>
      <c r="I7" s="121"/>
      <c r="J7" s="121"/>
      <c r="K7" s="211"/>
      <c r="L7" s="55"/>
      <c r="M7" s="225" t="s">
        <v>5</v>
      </c>
      <c r="N7" s="284"/>
      <c r="O7" s="284"/>
      <c r="P7" s="284"/>
      <c r="Q7" s="284"/>
      <c r="R7" s="284"/>
      <c r="S7" s="284"/>
      <c r="T7" s="284"/>
      <c r="U7" s="284"/>
      <c r="V7" s="284"/>
      <c r="W7" s="285"/>
      <c r="X7" s="233">
        <v>4</v>
      </c>
      <c r="Y7" s="225"/>
      <c r="Z7" s="236" t="s">
        <v>6</v>
      </c>
      <c r="AA7" s="283" t="s">
        <v>7</v>
      </c>
      <c r="AB7" s="213"/>
      <c r="AC7" s="266">
        <f>SUM(X7,X10,X12)</f>
        <v>15</v>
      </c>
      <c r="AD7" s="267"/>
      <c r="AE7" s="267"/>
      <c r="AF7" s="225" t="s">
        <v>6</v>
      </c>
      <c r="AG7" s="225"/>
      <c r="AH7" s="236"/>
      <c r="AI7" s="279" t="s">
        <v>41</v>
      </c>
      <c r="AJ7" s="256"/>
      <c r="AK7" s="256"/>
      <c r="AL7" s="256"/>
      <c r="AM7" s="256"/>
      <c r="AN7" s="256"/>
      <c r="AO7" s="256"/>
      <c r="AP7" s="257"/>
      <c r="AQ7" s="227">
        <v>6</v>
      </c>
      <c r="AR7" s="228"/>
      <c r="AS7" s="225" t="s">
        <v>43</v>
      </c>
      <c r="AT7" s="225"/>
      <c r="AU7" s="238">
        <v>30</v>
      </c>
      <c r="AV7" s="228"/>
      <c r="AW7" s="225" t="s">
        <v>24</v>
      </c>
      <c r="AX7" s="236"/>
      <c r="AY7" s="213" t="s">
        <v>0</v>
      </c>
      <c r="AZ7" s="213"/>
      <c r="BA7" s="213"/>
      <c r="BB7" s="213"/>
      <c r="BC7" s="169"/>
      <c r="BD7" s="170"/>
      <c r="BE7" s="170"/>
      <c r="BF7" s="170"/>
      <c r="BG7" s="170"/>
      <c r="BH7" s="170"/>
      <c r="BI7" s="170"/>
      <c r="BJ7" s="170"/>
      <c r="BK7" s="61"/>
      <c r="BL7" s="61"/>
      <c r="BM7" s="61"/>
      <c r="BN7" s="61"/>
      <c r="BO7" s="61"/>
      <c r="BP7" s="61"/>
      <c r="BQ7" s="61"/>
      <c r="BR7" s="61"/>
      <c r="BS7" s="61"/>
      <c r="BT7" s="61"/>
      <c r="BU7" s="61"/>
      <c r="BV7" s="61"/>
      <c r="BW7" s="61"/>
      <c r="BX7" s="61"/>
      <c r="BY7" s="61"/>
      <c r="BZ7" s="61"/>
      <c r="CA7" s="61"/>
      <c r="CB7" s="61"/>
      <c r="CC7" s="61"/>
      <c r="CD7" s="61"/>
      <c r="CE7" s="61"/>
      <c r="CF7" s="61"/>
      <c r="CG7" s="66"/>
      <c r="CH7" s="66"/>
      <c r="CI7">
        <f>AQ9</f>
        <v>7</v>
      </c>
    </row>
    <row r="8" spans="1:102" ht="62.25" customHeight="1" x14ac:dyDescent="0.15">
      <c r="A8" s="277"/>
      <c r="B8" s="197"/>
      <c r="C8" s="197"/>
      <c r="D8" s="197"/>
      <c r="E8" s="197"/>
      <c r="F8" s="197"/>
      <c r="G8" s="197"/>
      <c r="H8" s="197"/>
      <c r="I8" s="197"/>
      <c r="J8" s="197"/>
      <c r="K8" s="278"/>
      <c r="L8" s="56"/>
      <c r="M8" s="286"/>
      <c r="N8" s="286"/>
      <c r="O8" s="286"/>
      <c r="P8" s="286"/>
      <c r="Q8" s="286"/>
      <c r="R8" s="286"/>
      <c r="S8" s="286"/>
      <c r="T8" s="286"/>
      <c r="U8" s="286"/>
      <c r="V8" s="286"/>
      <c r="W8" s="287"/>
      <c r="X8" s="234"/>
      <c r="Y8" s="235"/>
      <c r="Z8" s="237"/>
      <c r="AA8" s="213"/>
      <c r="AB8" s="213"/>
      <c r="AC8" s="268"/>
      <c r="AD8" s="269"/>
      <c r="AE8" s="269"/>
      <c r="AF8" s="273"/>
      <c r="AG8" s="273"/>
      <c r="AH8" s="274"/>
      <c r="AI8" s="234"/>
      <c r="AJ8" s="235"/>
      <c r="AK8" s="235"/>
      <c r="AL8" s="235"/>
      <c r="AM8" s="235"/>
      <c r="AN8" s="235"/>
      <c r="AO8" s="235"/>
      <c r="AP8" s="262"/>
      <c r="AQ8" s="229"/>
      <c r="AR8" s="230"/>
      <c r="AS8" s="226"/>
      <c r="AT8" s="226"/>
      <c r="AU8" s="230"/>
      <c r="AV8" s="230"/>
      <c r="AW8" s="226"/>
      <c r="AX8" s="239"/>
      <c r="AY8" s="213"/>
      <c r="AZ8" s="213"/>
      <c r="BA8" s="213"/>
      <c r="BB8" s="213"/>
      <c r="BC8" s="170"/>
      <c r="BD8" s="170"/>
      <c r="BE8" s="170"/>
      <c r="BF8" s="170"/>
      <c r="BG8" s="170"/>
      <c r="BH8" s="170"/>
      <c r="BI8" s="170"/>
      <c r="BJ8" s="170"/>
      <c r="BK8" s="61"/>
      <c r="BL8" s="61"/>
      <c r="BM8" s="61"/>
      <c r="BN8" s="61"/>
      <c r="CM8" s="10"/>
      <c r="CV8"/>
    </row>
    <row r="9" spans="1:102" ht="113.25" customHeight="1" x14ac:dyDescent="0.75">
      <c r="A9" s="247"/>
      <c r="B9" s="248"/>
      <c r="C9" s="249"/>
      <c r="D9" s="250"/>
      <c r="E9" s="250"/>
      <c r="F9" s="84" t="s">
        <v>3</v>
      </c>
      <c r="G9" s="184"/>
      <c r="H9" s="248"/>
      <c r="I9" s="84" t="s">
        <v>4</v>
      </c>
      <c r="J9" s="85"/>
      <c r="K9" s="83" t="s">
        <v>6</v>
      </c>
      <c r="L9" s="56"/>
      <c r="M9" s="288"/>
      <c r="N9" s="288"/>
      <c r="O9" s="288"/>
      <c r="P9" s="288"/>
      <c r="Q9" s="288"/>
      <c r="R9" s="288"/>
      <c r="S9" s="288"/>
      <c r="T9" s="288"/>
      <c r="U9" s="288"/>
      <c r="V9" s="288"/>
      <c r="W9" s="237"/>
      <c r="X9" s="280"/>
      <c r="Y9" s="245"/>
      <c r="Z9" s="104" t="s">
        <v>23</v>
      </c>
      <c r="AA9" s="213"/>
      <c r="AB9" s="213"/>
      <c r="AC9" s="271"/>
      <c r="AD9" s="272"/>
      <c r="AE9" s="272"/>
      <c r="AF9" s="226"/>
      <c r="AG9" s="226"/>
      <c r="AH9" s="239"/>
      <c r="AI9" s="240" t="s">
        <v>42</v>
      </c>
      <c r="AJ9" s="241"/>
      <c r="AK9" s="241"/>
      <c r="AL9" s="241"/>
      <c r="AM9" s="241"/>
      <c r="AN9" s="241"/>
      <c r="AO9" s="241"/>
      <c r="AP9" s="242"/>
      <c r="AQ9" s="243">
        <f>IF(AU7&gt;0,AQ7+1,AQ7)</f>
        <v>7</v>
      </c>
      <c r="AR9" s="244"/>
      <c r="AS9" s="244"/>
      <c r="AT9" s="245" t="s">
        <v>43</v>
      </c>
      <c r="AU9" s="245"/>
      <c r="AV9" s="245"/>
      <c r="AW9" s="245"/>
      <c r="AX9" s="246"/>
      <c r="AY9" s="213"/>
      <c r="AZ9" s="213"/>
      <c r="BA9" s="213"/>
      <c r="BB9" s="213"/>
      <c r="BC9" s="170"/>
      <c r="BD9" s="170"/>
      <c r="BE9" s="170"/>
      <c r="BF9" s="170"/>
      <c r="BG9" s="170"/>
      <c r="BH9" s="170"/>
      <c r="BI9" s="170"/>
      <c r="BJ9" s="170"/>
      <c r="BK9" s="61"/>
      <c r="BL9" s="61"/>
      <c r="BM9" s="61"/>
      <c r="BN9" s="61"/>
      <c r="CM9" s="19"/>
      <c r="CV9"/>
    </row>
    <row r="10" spans="1:102" ht="65.25" customHeight="1" x14ac:dyDescent="0.15">
      <c r="A10" s="276" t="s">
        <v>60</v>
      </c>
      <c r="B10" s="121"/>
      <c r="C10" s="121"/>
      <c r="D10" s="121"/>
      <c r="E10" s="121"/>
      <c r="F10" s="121"/>
      <c r="G10" s="121"/>
      <c r="H10" s="121"/>
      <c r="I10" s="121"/>
      <c r="J10" s="121"/>
      <c r="K10" s="211"/>
      <c r="L10" s="56"/>
      <c r="M10" s="281" t="s">
        <v>9</v>
      </c>
      <c r="N10" s="284"/>
      <c r="O10" s="284"/>
      <c r="P10" s="284"/>
      <c r="Q10" s="285"/>
      <c r="R10" s="121" t="s">
        <v>10</v>
      </c>
      <c r="S10" s="292"/>
      <c r="T10" s="292"/>
      <c r="U10" s="292"/>
      <c r="V10" s="292"/>
      <c r="W10" s="293"/>
      <c r="X10" s="233">
        <v>11</v>
      </c>
      <c r="Y10" s="225"/>
      <c r="Z10" s="236" t="s">
        <v>6</v>
      </c>
      <c r="AA10" s="213"/>
      <c r="AB10" s="213"/>
      <c r="AC10" s="266">
        <f>SUM(X9)</f>
        <v>0</v>
      </c>
      <c r="AD10" s="267"/>
      <c r="AE10" s="267"/>
      <c r="AF10" s="225" t="s">
        <v>8</v>
      </c>
      <c r="AG10" s="225"/>
      <c r="AH10" s="236"/>
      <c r="AI10" s="217" t="s">
        <v>80</v>
      </c>
      <c r="AJ10" s="170"/>
      <c r="AK10" s="170"/>
      <c r="AL10" s="170"/>
      <c r="AM10" s="170"/>
      <c r="AN10" s="170"/>
      <c r="AO10" s="170"/>
      <c r="AP10" s="170"/>
      <c r="AQ10" s="214">
        <v>5</v>
      </c>
      <c r="AR10" s="214"/>
      <c r="AS10" s="215"/>
      <c r="AT10" s="215"/>
      <c r="AU10" s="216"/>
      <c r="AV10" s="213" t="s">
        <v>6</v>
      </c>
      <c r="AW10" s="170"/>
      <c r="AX10" s="170"/>
      <c r="AY10" s="213" t="s">
        <v>1</v>
      </c>
      <c r="AZ10" s="213"/>
      <c r="BA10" s="213"/>
      <c r="BB10" s="213"/>
      <c r="BC10" s="169"/>
      <c r="BD10" s="171"/>
      <c r="BE10" s="171"/>
      <c r="BF10" s="171"/>
      <c r="BG10" s="170"/>
      <c r="BH10" s="170"/>
      <c r="BI10" s="170"/>
      <c r="BJ10" s="170"/>
      <c r="BK10" s="61"/>
      <c r="BL10" s="61"/>
      <c r="BM10" s="61"/>
      <c r="BN10" s="61"/>
      <c r="CM10" s="10"/>
      <c r="CV10"/>
    </row>
    <row r="11" spans="1:102" ht="65.25" customHeight="1" x14ac:dyDescent="0.15">
      <c r="A11" s="192"/>
      <c r="B11" s="147"/>
      <c r="C11" s="147"/>
      <c r="D11" s="147"/>
      <c r="E11" s="147"/>
      <c r="F11" s="147"/>
      <c r="G11" s="147"/>
      <c r="H11" s="147"/>
      <c r="I11" s="147"/>
      <c r="J11" s="147"/>
      <c r="K11" s="190"/>
      <c r="L11" s="56"/>
      <c r="M11" s="289"/>
      <c r="N11" s="290"/>
      <c r="O11" s="290"/>
      <c r="P11" s="290"/>
      <c r="Q11" s="287"/>
      <c r="R11" s="294"/>
      <c r="S11" s="294"/>
      <c r="T11" s="294"/>
      <c r="U11" s="294"/>
      <c r="V11" s="294"/>
      <c r="W11" s="295"/>
      <c r="X11" s="282"/>
      <c r="Y11" s="226"/>
      <c r="Z11" s="239"/>
      <c r="AA11" s="213"/>
      <c r="AB11" s="213"/>
      <c r="AC11" s="268"/>
      <c r="AD11" s="269"/>
      <c r="AE11" s="269"/>
      <c r="AF11" s="273"/>
      <c r="AG11" s="273"/>
      <c r="AH11" s="274"/>
      <c r="AI11" s="170"/>
      <c r="AJ11" s="170"/>
      <c r="AK11" s="170"/>
      <c r="AL11" s="170"/>
      <c r="AM11" s="170"/>
      <c r="AN11" s="170"/>
      <c r="AO11" s="170"/>
      <c r="AP11" s="170"/>
      <c r="AQ11" s="215"/>
      <c r="AR11" s="215"/>
      <c r="AS11" s="215"/>
      <c r="AT11" s="215"/>
      <c r="AU11" s="216"/>
      <c r="AV11" s="213"/>
      <c r="AW11" s="170"/>
      <c r="AX11" s="170"/>
      <c r="AY11" s="213"/>
      <c r="AZ11" s="213"/>
      <c r="BA11" s="213"/>
      <c r="BB11" s="213"/>
      <c r="BC11" s="171"/>
      <c r="BD11" s="171"/>
      <c r="BE11" s="171"/>
      <c r="BF11" s="171"/>
      <c r="BG11" s="170"/>
      <c r="BH11" s="170"/>
      <c r="BI11" s="170"/>
      <c r="BJ11" s="170"/>
      <c r="BK11" s="61"/>
      <c r="BL11" s="61"/>
      <c r="BM11" s="61"/>
      <c r="BN11" s="61"/>
      <c r="CM11" s="10"/>
      <c r="CV11"/>
    </row>
    <row r="12" spans="1:102" ht="65.25" customHeight="1" x14ac:dyDescent="0.15">
      <c r="A12" s="218"/>
      <c r="B12" s="252"/>
      <c r="C12" s="252"/>
      <c r="D12" s="252"/>
      <c r="E12" s="252"/>
      <c r="F12" s="206" t="s">
        <v>62</v>
      </c>
      <c r="G12" s="221"/>
      <c r="H12" s="121"/>
      <c r="I12" s="121"/>
      <c r="J12" s="206" t="s">
        <v>67</v>
      </c>
      <c r="K12" s="207"/>
      <c r="L12" s="56"/>
      <c r="M12" s="289"/>
      <c r="N12" s="290"/>
      <c r="O12" s="290"/>
      <c r="P12" s="290"/>
      <c r="Q12" s="287"/>
      <c r="R12" s="161" t="s">
        <v>74</v>
      </c>
      <c r="S12" s="292"/>
      <c r="T12" s="292"/>
      <c r="U12" s="292"/>
      <c r="V12" s="292"/>
      <c r="W12" s="293"/>
      <c r="X12" s="233"/>
      <c r="Y12" s="225"/>
      <c r="Z12" s="236" t="s">
        <v>6</v>
      </c>
      <c r="AA12" s="213"/>
      <c r="AB12" s="213"/>
      <c r="AC12" s="268"/>
      <c r="AD12" s="270"/>
      <c r="AE12" s="270"/>
      <c r="AF12" s="275"/>
      <c r="AG12" s="275"/>
      <c r="AH12" s="274"/>
      <c r="AI12" s="217" t="s">
        <v>79</v>
      </c>
      <c r="AJ12" s="170"/>
      <c r="AK12" s="170"/>
      <c r="AL12" s="170"/>
      <c r="AM12" s="170"/>
      <c r="AN12" s="170"/>
      <c r="AO12" s="170"/>
      <c r="AP12" s="170"/>
      <c r="AQ12" s="214">
        <v>6</v>
      </c>
      <c r="AR12" s="214"/>
      <c r="AS12" s="215"/>
      <c r="AT12" s="215"/>
      <c r="AU12" s="216"/>
      <c r="AV12" s="213" t="s">
        <v>6</v>
      </c>
      <c r="AW12" s="170"/>
      <c r="AX12" s="170"/>
      <c r="AY12" s="213"/>
      <c r="AZ12" s="213"/>
      <c r="BA12" s="213"/>
      <c r="BB12" s="213"/>
      <c r="BC12" s="171"/>
      <c r="BD12" s="171"/>
      <c r="BE12" s="171"/>
      <c r="BF12" s="171"/>
      <c r="BG12" s="170"/>
      <c r="BH12" s="170"/>
      <c r="BI12" s="170"/>
      <c r="BJ12" s="170"/>
      <c r="BK12" s="61"/>
      <c r="BL12" s="61"/>
      <c r="BM12" s="61"/>
      <c r="BN12" s="61"/>
      <c r="CM12" s="10"/>
      <c r="CV12"/>
    </row>
    <row r="13" spans="1:102" ht="65.25" customHeight="1" x14ac:dyDescent="0.15">
      <c r="A13" s="253"/>
      <c r="B13" s="199"/>
      <c r="C13" s="199"/>
      <c r="D13" s="199"/>
      <c r="E13" s="199"/>
      <c r="F13" s="147"/>
      <c r="G13" s="147"/>
      <c r="H13" s="147"/>
      <c r="I13" s="147"/>
      <c r="J13" s="189"/>
      <c r="K13" s="251"/>
      <c r="L13" s="57"/>
      <c r="M13" s="291"/>
      <c r="N13" s="288"/>
      <c r="O13" s="288"/>
      <c r="P13" s="288"/>
      <c r="Q13" s="237"/>
      <c r="R13" s="294"/>
      <c r="S13" s="294"/>
      <c r="T13" s="294"/>
      <c r="U13" s="294"/>
      <c r="V13" s="294"/>
      <c r="W13" s="295"/>
      <c r="X13" s="282"/>
      <c r="Y13" s="226"/>
      <c r="Z13" s="239"/>
      <c r="AA13" s="213"/>
      <c r="AB13" s="213"/>
      <c r="AC13" s="271"/>
      <c r="AD13" s="272"/>
      <c r="AE13" s="272"/>
      <c r="AF13" s="226"/>
      <c r="AG13" s="226"/>
      <c r="AH13" s="239"/>
      <c r="AI13" s="170"/>
      <c r="AJ13" s="170"/>
      <c r="AK13" s="170"/>
      <c r="AL13" s="170"/>
      <c r="AM13" s="170"/>
      <c r="AN13" s="170"/>
      <c r="AO13" s="170"/>
      <c r="AP13" s="170"/>
      <c r="AQ13" s="215"/>
      <c r="AR13" s="215"/>
      <c r="AS13" s="215"/>
      <c r="AT13" s="215"/>
      <c r="AU13" s="216"/>
      <c r="AV13" s="213"/>
      <c r="AW13" s="170"/>
      <c r="AX13" s="170"/>
      <c r="AY13" s="213"/>
      <c r="AZ13" s="213"/>
      <c r="BA13" s="213"/>
      <c r="BB13" s="213"/>
      <c r="BC13" s="171"/>
      <c r="BD13" s="171"/>
      <c r="BE13" s="171"/>
      <c r="BF13" s="171"/>
      <c r="BG13" s="170"/>
      <c r="BH13" s="170"/>
      <c r="BI13" s="170"/>
      <c r="BJ13" s="170"/>
      <c r="BK13" s="61"/>
      <c r="BL13" s="61"/>
      <c r="BM13" s="61"/>
      <c r="BN13" s="61"/>
      <c r="CM13" s="10"/>
      <c r="CV13"/>
    </row>
    <row r="14" spans="1:102" ht="17.25" customHeight="1" x14ac:dyDescent="0.2">
      <c r="Z14" s="4" t="str">
        <f>IF(X10&lt;&gt;"","","数字を入力してください")</f>
        <v/>
      </c>
      <c r="AN14" s="5" t="str">
        <f>IF(AQ12&lt;&gt;"","","数字を入力してください")</f>
        <v/>
      </c>
      <c r="AU14" s="5" t="str">
        <f>IF(AQ10&lt;&gt;"","","数字を入力してください")</f>
        <v/>
      </c>
      <c r="CN14" s="10"/>
      <c r="CV14"/>
    </row>
    <row r="15" spans="1:102" ht="41.25" customHeight="1" x14ac:dyDescent="0.15">
      <c r="A15" s="255" t="s">
        <v>75</v>
      </c>
      <c r="B15" s="256"/>
      <c r="C15" s="256"/>
      <c r="D15" s="256"/>
      <c r="E15" s="256"/>
      <c r="F15" s="256"/>
      <c r="G15" s="256"/>
      <c r="H15" s="257"/>
      <c r="I15" s="213" t="s">
        <v>11</v>
      </c>
      <c r="J15" s="170"/>
      <c r="K15" s="170"/>
      <c r="L15" s="170"/>
      <c r="M15" s="170"/>
      <c r="N15" s="170"/>
      <c r="O15" s="170"/>
      <c r="P15" s="170"/>
      <c r="Q15" s="170"/>
      <c r="R15" s="170"/>
      <c r="S15" s="170"/>
      <c r="T15" s="170"/>
      <c r="U15" s="170"/>
      <c r="V15" s="170"/>
      <c r="W15" s="170"/>
      <c r="X15" s="170"/>
      <c r="Y15" s="170"/>
      <c r="Z15" s="255" t="s">
        <v>76</v>
      </c>
      <c r="AA15" s="225"/>
      <c r="AB15" s="225"/>
      <c r="AC15" s="225"/>
      <c r="AD15" s="236"/>
      <c r="AE15" s="281" t="s">
        <v>73</v>
      </c>
      <c r="AF15" s="256"/>
      <c r="AG15" s="256"/>
      <c r="AH15" s="256"/>
      <c r="AI15" s="256"/>
      <c r="AJ15" s="256"/>
      <c r="AK15" s="256"/>
      <c r="AL15" s="256"/>
      <c r="AM15" s="256"/>
      <c r="AN15" s="256"/>
      <c r="AO15" s="257"/>
      <c r="AP15" s="332" t="s">
        <v>22</v>
      </c>
      <c r="AQ15" s="332"/>
      <c r="AR15" s="333"/>
      <c r="AS15" s="333"/>
      <c r="AT15" s="160" t="s">
        <v>12</v>
      </c>
      <c r="AU15" s="161"/>
      <c r="AV15" s="161"/>
      <c r="AW15" s="162"/>
      <c r="AX15" s="160" t="s">
        <v>35</v>
      </c>
      <c r="AY15" s="161"/>
      <c r="AZ15" s="161"/>
      <c r="BA15" s="213" t="s">
        <v>13</v>
      </c>
      <c r="BB15" s="213"/>
      <c r="BC15" s="213"/>
      <c r="BD15" s="213"/>
      <c r="BE15" s="213"/>
      <c r="BF15" s="213"/>
      <c r="BG15" s="213"/>
      <c r="BH15" s="213"/>
      <c r="BI15" s="213"/>
      <c r="BJ15" s="213"/>
      <c r="BK15" s="81"/>
      <c r="BL15" s="81"/>
      <c r="BM15" s="81"/>
      <c r="BN15" s="81"/>
      <c r="BO15" s="52"/>
      <c r="BP15" s="6"/>
      <c r="BQ15" s="60"/>
      <c r="BR15" s="60"/>
      <c r="BS15" s="60"/>
      <c r="BT15" s="60"/>
      <c r="BU15" s="60"/>
      <c r="BV15" s="60"/>
      <c r="BW15" s="60"/>
      <c r="BX15" s="60"/>
      <c r="BY15" s="60"/>
      <c r="CO15" s="10"/>
      <c r="CV15"/>
    </row>
    <row r="16" spans="1:102" ht="41.25" customHeight="1" x14ac:dyDescent="0.15">
      <c r="A16" s="258"/>
      <c r="B16" s="259"/>
      <c r="C16" s="259"/>
      <c r="D16" s="260"/>
      <c r="E16" s="259"/>
      <c r="F16" s="259"/>
      <c r="G16" s="259"/>
      <c r="H16" s="261"/>
      <c r="I16" s="170"/>
      <c r="J16" s="170"/>
      <c r="K16" s="170"/>
      <c r="L16" s="170"/>
      <c r="M16" s="170"/>
      <c r="N16" s="170"/>
      <c r="O16" s="170"/>
      <c r="P16" s="170"/>
      <c r="Q16" s="170"/>
      <c r="R16" s="170"/>
      <c r="S16" s="170"/>
      <c r="T16" s="170"/>
      <c r="U16" s="170"/>
      <c r="V16" s="170"/>
      <c r="W16" s="170"/>
      <c r="X16" s="170"/>
      <c r="Y16" s="170"/>
      <c r="Z16" s="296"/>
      <c r="AA16" s="275"/>
      <c r="AB16" s="275"/>
      <c r="AC16" s="275"/>
      <c r="AD16" s="274"/>
      <c r="AE16" s="258"/>
      <c r="AF16" s="259"/>
      <c r="AG16" s="259"/>
      <c r="AH16" s="259"/>
      <c r="AI16" s="259"/>
      <c r="AJ16" s="259"/>
      <c r="AK16" s="259"/>
      <c r="AL16" s="259"/>
      <c r="AM16" s="259"/>
      <c r="AN16" s="259"/>
      <c r="AO16" s="261"/>
      <c r="AP16" s="333"/>
      <c r="AQ16" s="333"/>
      <c r="AR16" s="333"/>
      <c r="AS16" s="333"/>
      <c r="AT16" s="163"/>
      <c r="AU16" s="164"/>
      <c r="AV16" s="164"/>
      <c r="AW16" s="165"/>
      <c r="AX16" s="163"/>
      <c r="AY16" s="164"/>
      <c r="AZ16" s="164"/>
      <c r="BA16" s="213"/>
      <c r="BB16" s="213"/>
      <c r="BC16" s="213"/>
      <c r="BD16" s="213"/>
      <c r="BE16" s="213"/>
      <c r="BF16" s="213"/>
      <c r="BG16" s="213"/>
      <c r="BH16" s="213"/>
      <c r="BI16" s="213"/>
      <c r="BJ16" s="213"/>
      <c r="BK16" s="81"/>
      <c r="BL16" s="81"/>
      <c r="BM16" s="81"/>
      <c r="BN16" s="81"/>
      <c r="BO16" s="52"/>
      <c r="BP16" s="6"/>
      <c r="BQ16" s="60"/>
      <c r="BR16" s="60"/>
      <c r="BS16" s="60"/>
      <c r="BT16" s="60"/>
      <c r="BU16" s="60"/>
      <c r="BV16" s="60"/>
      <c r="BW16" s="60"/>
      <c r="BX16" s="60"/>
      <c r="BY16" s="60"/>
      <c r="CO16" s="10"/>
      <c r="CV16"/>
    </row>
    <row r="17" spans="1:100" ht="41.25" customHeight="1" x14ac:dyDescent="0.15">
      <c r="A17" s="258"/>
      <c r="B17" s="259"/>
      <c r="C17" s="259"/>
      <c r="D17" s="260"/>
      <c r="E17" s="259"/>
      <c r="F17" s="259"/>
      <c r="G17" s="259"/>
      <c r="H17" s="261"/>
      <c r="I17" s="170"/>
      <c r="J17" s="170"/>
      <c r="K17" s="170"/>
      <c r="L17" s="170"/>
      <c r="M17" s="170"/>
      <c r="N17" s="170"/>
      <c r="O17" s="170"/>
      <c r="P17" s="170"/>
      <c r="Q17" s="170"/>
      <c r="R17" s="170"/>
      <c r="S17" s="170"/>
      <c r="T17" s="170"/>
      <c r="U17" s="170"/>
      <c r="V17" s="170"/>
      <c r="W17" s="170"/>
      <c r="X17" s="170"/>
      <c r="Y17" s="170"/>
      <c r="Z17" s="296"/>
      <c r="AA17" s="275"/>
      <c r="AB17" s="275"/>
      <c r="AC17" s="275"/>
      <c r="AD17" s="274"/>
      <c r="AE17" s="258"/>
      <c r="AF17" s="259"/>
      <c r="AG17" s="259"/>
      <c r="AH17" s="259"/>
      <c r="AI17" s="259"/>
      <c r="AJ17" s="259"/>
      <c r="AK17" s="259"/>
      <c r="AL17" s="259"/>
      <c r="AM17" s="259"/>
      <c r="AN17" s="259"/>
      <c r="AO17" s="261"/>
      <c r="AP17" s="333"/>
      <c r="AQ17" s="333"/>
      <c r="AR17" s="333"/>
      <c r="AS17" s="333"/>
      <c r="AT17" s="163"/>
      <c r="AU17" s="164"/>
      <c r="AV17" s="164"/>
      <c r="AW17" s="165"/>
      <c r="AX17" s="163"/>
      <c r="AY17" s="164"/>
      <c r="AZ17" s="164"/>
      <c r="BA17" s="213"/>
      <c r="BB17" s="213"/>
      <c r="BC17" s="213"/>
      <c r="BD17" s="213"/>
      <c r="BE17" s="213"/>
      <c r="BF17" s="213"/>
      <c r="BG17" s="213"/>
      <c r="BH17" s="213"/>
      <c r="BI17" s="213"/>
      <c r="BJ17" s="213"/>
      <c r="BK17" s="81"/>
      <c r="BL17" s="81"/>
      <c r="BM17" s="81"/>
      <c r="BN17" s="81"/>
      <c r="BO17" s="52"/>
      <c r="BP17" s="6"/>
      <c r="BQ17" s="60"/>
      <c r="BR17" s="60"/>
      <c r="BS17" s="60"/>
      <c r="BT17" s="60"/>
      <c r="BU17" s="60"/>
      <c r="BV17" s="60"/>
      <c r="BW17" s="60"/>
      <c r="BX17" s="60"/>
      <c r="BY17" s="60"/>
      <c r="CO17" s="10"/>
      <c r="CV17"/>
    </row>
    <row r="18" spans="1:100" ht="41.25" customHeight="1" x14ac:dyDescent="0.15">
      <c r="A18" s="234"/>
      <c r="B18" s="235"/>
      <c r="C18" s="235"/>
      <c r="D18" s="235"/>
      <c r="E18" s="235"/>
      <c r="F18" s="235"/>
      <c r="G18" s="235"/>
      <c r="H18" s="262"/>
      <c r="I18" s="254"/>
      <c r="J18" s="254"/>
      <c r="K18" s="254"/>
      <c r="L18" s="254"/>
      <c r="M18" s="254"/>
      <c r="N18" s="254"/>
      <c r="O18" s="254"/>
      <c r="P18" s="254"/>
      <c r="Q18" s="254"/>
      <c r="R18" s="254"/>
      <c r="S18" s="254"/>
      <c r="T18" s="254"/>
      <c r="U18" s="254"/>
      <c r="V18" s="254"/>
      <c r="W18" s="254"/>
      <c r="X18" s="254"/>
      <c r="Y18" s="254"/>
      <c r="Z18" s="282"/>
      <c r="AA18" s="226"/>
      <c r="AB18" s="226"/>
      <c r="AC18" s="226"/>
      <c r="AD18" s="239"/>
      <c r="AE18" s="258"/>
      <c r="AF18" s="260"/>
      <c r="AG18" s="260"/>
      <c r="AH18" s="260"/>
      <c r="AI18" s="260"/>
      <c r="AJ18" s="260"/>
      <c r="AK18" s="260"/>
      <c r="AL18" s="260"/>
      <c r="AM18" s="260"/>
      <c r="AN18" s="260"/>
      <c r="AO18" s="261"/>
      <c r="AP18" s="333"/>
      <c r="AQ18" s="333"/>
      <c r="AR18" s="333"/>
      <c r="AS18" s="333"/>
      <c r="AT18" s="166"/>
      <c r="AU18" s="167"/>
      <c r="AV18" s="167"/>
      <c r="AW18" s="168"/>
      <c r="AX18" s="166"/>
      <c r="AY18" s="167"/>
      <c r="AZ18" s="167"/>
      <c r="BA18" s="213"/>
      <c r="BB18" s="213"/>
      <c r="BC18" s="213"/>
      <c r="BD18" s="213"/>
      <c r="BE18" s="213"/>
      <c r="BF18" s="213"/>
      <c r="BG18" s="213"/>
      <c r="BH18" s="213"/>
      <c r="BI18" s="213"/>
      <c r="BJ18" s="213"/>
      <c r="BK18" s="81"/>
      <c r="BL18" s="81"/>
      <c r="BM18" s="81"/>
      <c r="BN18" s="81"/>
      <c r="BO18" s="52"/>
      <c r="BP18" s="6"/>
      <c r="BQ18" s="60"/>
      <c r="BR18" s="60"/>
      <c r="BS18" s="60"/>
      <c r="BT18" s="60"/>
      <c r="BU18" s="60"/>
      <c r="BV18" s="60"/>
      <c r="BW18" s="60"/>
      <c r="BX18" s="60"/>
      <c r="BY18" s="60"/>
      <c r="CA18" s="8" t="str">
        <f>IF(AD19="承認",AP19,"")</f>
        <v/>
      </c>
      <c r="CO18" s="10"/>
      <c r="CP18" s="19"/>
      <c r="CV18"/>
    </row>
    <row r="19" spans="1:100" ht="54" customHeight="1" x14ac:dyDescent="0.15">
      <c r="A19" s="173"/>
      <c r="B19" s="174"/>
      <c r="C19" s="174"/>
      <c r="D19" s="174"/>
      <c r="E19" s="263"/>
      <c r="F19" s="263"/>
      <c r="G19" s="263"/>
      <c r="H19" s="105" t="s">
        <v>6</v>
      </c>
      <c r="I19" s="183"/>
      <c r="J19" s="184"/>
      <c r="K19" s="180" t="s">
        <v>62</v>
      </c>
      <c r="L19" s="180"/>
      <c r="M19" s="224"/>
      <c r="N19" s="184"/>
      <c r="O19" s="184"/>
      <c r="P19" s="87" t="s">
        <v>6</v>
      </c>
      <c r="Q19" s="180" t="s">
        <v>63</v>
      </c>
      <c r="R19" s="180"/>
      <c r="S19" s="86"/>
      <c r="T19" s="180" t="s">
        <v>62</v>
      </c>
      <c r="U19" s="180"/>
      <c r="V19" s="86"/>
      <c r="W19" s="89" t="s">
        <v>6</v>
      </c>
      <c r="X19" s="206" t="s">
        <v>64</v>
      </c>
      <c r="Y19" s="207"/>
      <c r="Z19" s="218"/>
      <c r="AA19" s="121" t="s">
        <v>4</v>
      </c>
      <c r="AB19" s="221"/>
      <c r="AC19" s="121" t="s">
        <v>6</v>
      </c>
      <c r="AD19" s="122"/>
      <c r="AE19" s="71" t="str">
        <f>IF(AD19="承認",I19,"")</f>
        <v/>
      </c>
      <c r="AF19" s="72" t="s">
        <v>4</v>
      </c>
      <c r="AG19" s="73" t="str">
        <f>IF(AD19="承認",M19,"")</f>
        <v/>
      </c>
      <c r="AH19" s="72" t="s">
        <v>6</v>
      </c>
      <c r="AI19" s="72" t="s">
        <v>63</v>
      </c>
      <c r="AJ19" s="73" t="str">
        <f>IF(AD19="承認",S19,"")</f>
        <v/>
      </c>
      <c r="AK19" s="74" t="s">
        <v>4</v>
      </c>
      <c r="AL19" s="73" t="str">
        <f>IF(AD19="承認",V19,"")</f>
        <v/>
      </c>
      <c r="AM19" s="75" t="s">
        <v>6</v>
      </c>
      <c r="AN19" s="200" t="s">
        <v>17</v>
      </c>
      <c r="AO19" s="201"/>
      <c r="AP19" s="144"/>
      <c r="AQ19" s="145"/>
      <c r="AR19" s="145"/>
      <c r="AS19" s="101" t="s">
        <v>6</v>
      </c>
      <c r="AT19" s="142">
        <f>IF(AC10-AP20&lt;0,AC7-AP19-1,AC7-AP19)</f>
        <v>15</v>
      </c>
      <c r="AU19" s="143"/>
      <c r="AV19" s="206"/>
      <c r="AW19" s="96" t="s">
        <v>6</v>
      </c>
      <c r="AX19" s="148"/>
      <c r="AY19" s="149"/>
      <c r="AZ19" s="150"/>
      <c r="BA19" s="127" t="str">
        <f>IF(AP20&gt;$AQ$9,"時間単位年休１日の時間数よりも大きい時間数が入力されています。","")</f>
        <v/>
      </c>
      <c r="BB19" s="128"/>
      <c r="BC19" s="128"/>
      <c r="BD19" s="128"/>
      <c r="BE19" s="128"/>
      <c r="BF19" s="128"/>
      <c r="BG19" s="128"/>
      <c r="BH19" s="128"/>
      <c r="BI19" s="128"/>
      <c r="BJ19" s="129"/>
      <c r="BK19" s="82"/>
      <c r="BL19" s="82"/>
      <c r="BM19" s="82"/>
      <c r="BN19" s="82"/>
      <c r="BO19" s="53"/>
      <c r="BP19" s="7"/>
      <c r="BQ19" s="7"/>
      <c r="BR19" s="7"/>
      <c r="BS19" s="7"/>
      <c r="BT19" s="7"/>
      <c r="BU19" s="7"/>
      <c r="BV19" s="7"/>
      <c r="BW19" s="7"/>
      <c r="BX19" s="7"/>
      <c r="BY19" s="7"/>
      <c r="BZ19" s="7"/>
      <c r="CA19" s="8" t="str">
        <f>IF(AD19="承認",AP21,"")</f>
        <v/>
      </c>
      <c r="CB19" s="8"/>
      <c r="CC19" s="8"/>
      <c r="CD19" s="8"/>
      <c r="CE19" s="9"/>
      <c r="CG19" s="10">
        <f>SUMPRODUCT(AC7,$CI7)</f>
        <v>105</v>
      </c>
      <c r="CH19" s="10">
        <f>IF(E19="",E21,SUMPRODUCT(E19,$CI$7)+E21)</f>
        <v>0</v>
      </c>
      <c r="CI19" s="10">
        <f>SUM(CG19,-CH19)</f>
        <v>105</v>
      </c>
      <c r="CJ19" s="10">
        <f>SUMPRODUCT(CI19,1/$CI$7)</f>
        <v>15</v>
      </c>
      <c r="CK19" s="10">
        <f>ROUNDDOWN(CJ19,0)</f>
        <v>15</v>
      </c>
      <c r="CL19" s="10">
        <f>MOD(CI19,$CI$7)</f>
        <v>0</v>
      </c>
      <c r="CM19" s="10"/>
      <c r="CN19" s="11">
        <f>IF(A19="計画的付与",E19,0)</f>
        <v>0</v>
      </c>
      <c r="CO19" s="10">
        <f>IF(A19="計画的付与",AP19,0)</f>
        <v>0</v>
      </c>
      <c r="CP19" s="10">
        <v>0.5</v>
      </c>
      <c r="CQ19" s="10">
        <v>0</v>
      </c>
      <c r="CR19" s="10">
        <v>1</v>
      </c>
      <c r="CS19" s="28" t="s">
        <v>25</v>
      </c>
      <c r="CT19" s="10"/>
      <c r="CV19"/>
    </row>
    <row r="20" spans="1:100" ht="54" customHeight="1" x14ac:dyDescent="0.15">
      <c r="A20" s="175"/>
      <c r="B20" s="176"/>
      <c r="C20" s="176"/>
      <c r="D20" s="176"/>
      <c r="E20" s="264"/>
      <c r="F20" s="264"/>
      <c r="G20" s="264"/>
      <c r="H20" s="181" t="s">
        <v>8</v>
      </c>
      <c r="I20" s="185"/>
      <c r="J20" s="186"/>
      <c r="K20" s="180" t="s">
        <v>62</v>
      </c>
      <c r="L20" s="180"/>
      <c r="M20" s="186"/>
      <c r="N20" s="186"/>
      <c r="O20" s="186"/>
      <c r="P20" s="87" t="s">
        <v>6</v>
      </c>
      <c r="Q20" s="209"/>
      <c r="R20" s="210"/>
      <c r="S20" s="88" t="s">
        <v>14</v>
      </c>
      <c r="T20" s="186"/>
      <c r="U20" s="232"/>
      <c r="V20" s="232"/>
      <c r="W20" s="89" t="s">
        <v>15</v>
      </c>
      <c r="X20" s="206" t="s">
        <v>16</v>
      </c>
      <c r="Y20" s="211"/>
      <c r="Z20" s="219"/>
      <c r="AA20" s="146"/>
      <c r="AB20" s="222"/>
      <c r="AC20" s="123"/>
      <c r="AD20" s="124"/>
      <c r="AE20" s="76" t="str">
        <f>IF(AD19="承認",I20,"")</f>
        <v/>
      </c>
      <c r="AF20" s="93" t="s">
        <v>62</v>
      </c>
      <c r="AG20" s="90" t="str">
        <f>IF(AD19="承認",M20,"")</f>
        <v/>
      </c>
      <c r="AH20" s="93" t="s">
        <v>61</v>
      </c>
      <c r="AI20" s="90" t="str">
        <f>IF(AD19="承認",Q20,"")</f>
        <v/>
      </c>
      <c r="AJ20" s="77" t="s">
        <v>65</v>
      </c>
      <c r="AK20" s="202" t="str">
        <f>IF(AD19="承認",T20,"")</f>
        <v/>
      </c>
      <c r="AL20" s="203"/>
      <c r="AM20" s="94" t="s">
        <v>66</v>
      </c>
      <c r="AN20" s="136" t="s">
        <v>16</v>
      </c>
      <c r="AO20" s="137"/>
      <c r="AP20" s="191"/>
      <c r="AQ20" s="121"/>
      <c r="AR20" s="121"/>
      <c r="AS20" s="211" t="s">
        <v>8</v>
      </c>
      <c r="AT20" s="196">
        <f>CB21</f>
        <v>0</v>
      </c>
      <c r="AU20" s="197"/>
      <c r="AV20" s="198"/>
      <c r="AW20" s="212" t="s">
        <v>8</v>
      </c>
      <c r="AX20" s="151"/>
      <c r="AY20" s="152"/>
      <c r="AZ20" s="153"/>
      <c r="BA20" s="130"/>
      <c r="BB20" s="131"/>
      <c r="BC20" s="131"/>
      <c r="BD20" s="131"/>
      <c r="BE20" s="131"/>
      <c r="BF20" s="131"/>
      <c r="BG20" s="131"/>
      <c r="BH20" s="131"/>
      <c r="BI20" s="131"/>
      <c r="BJ20" s="132"/>
      <c r="BK20" s="82"/>
      <c r="BL20" s="82"/>
      <c r="BM20" s="82"/>
      <c r="BN20" s="82"/>
      <c r="BO20" s="54"/>
      <c r="BP20" s="7"/>
      <c r="BQ20" s="7"/>
      <c r="BR20" s="7"/>
      <c r="BS20" s="7"/>
      <c r="BT20" s="7"/>
      <c r="BU20" s="7"/>
      <c r="BV20" s="7"/>
      <c r="BW20" s="7"/>
      <c r="BX20" s="7"/>
      <c r="BY20" s="7"/>
      <c r="BZ20" s="7"/>
      <c r="CA20" s="8"/>
      <c r="CB20" s="8"/>
      <c r="CC20" s="8"/>
      <c r="CD20" s="8"/>
      <c r="CE20" s="18"/>
      <c r="CG20" s="46"/>
      <c r="CH20" s="46"/>
      <c r="CI20" s="46"/>
      <c r="CJ20" s="46"/>
      <c r="CK20" s="46"/>
      <c r="CL20" s="46"/>
      <c r="CM20" s="46"/>
      <c r="CN20" s="45"/>
      <c r="CO20" s="46"/>
      <c r="CP20" s="46"/>
      <c r="CQ20" s="46"/>
      <c r="CR20" s="46"/>
      <c r="CS20" s="28"/>
      <c r="CT20" s="46"/>
      <c r="CV20"/>
    </row>
    <row r="21" spans="1:100" ht="54" customHeight="1" x14ac:dyDescent="0.15">
      <c r="A21" s="177"/>
      <c r="B21" s="178"/>
      <c r="C21" s="178"/>
      <c r="D21" s="178"/>
      <c r="E21" s="265"/>
      <c r="F21" s="265"/>
      <c r="G21" s="265"/>
      <c r="H21" s="182"/>
      <c r="I21" s="231"/>
      <c r="J21" s="187"/>
      <c r="K21" s="179" t="s">
        <v>62</v>
      </c>
      <c r="L21" s="179"/>
      <c r="M21" s="187"/>
      <c r="N21" s="187"/>
      <c r="O21" s="187"/>
      <c r="P21" s="94" t="s">
        <v>6</v>
      </c>
      <c r="Q21" s="187"/>
      <c r="R21" s="188"/>
      <c r="S21" s="91" t="s">
        <v>14</v>
      </c>
      <c r="T21" s="187"/>
      <c r="U21" s="188"/>
      <c r="V21" s="188"/>
      <c r="W21" s="70" t="s">
        <v>15</v>
      </c>
      <c r="X21" s="189" t="s">
        <v>17</v>
      </c>
      <c r="Y21" s="190"/>
      <c r="Z21" s="220"/>
      <c r="AA21" s="147"/>
      <c r="AB21" s="223"/>
      <c r="AC21" s="125"/>
      <c r="AD21" s="126"/>
      <c r="AE21" s="78" t="str">
        <f>IF(AD19="承認",I21,"")</f>
        <v/>
      </c>
      <c r="AF21" s="93" t="s">
        <v>62</v>
      </c>
      <c r="AG21" s="98" t="str">
        <f>IF(AD19="承認",M21,"")</f>
        <v/>
      </c>
      <c r="AH21" s="93" t="s">
        <v>61</v>
      </c>
      <c r="AI21" s="92" t="str">
        <f>IF(AD19="承認",Q21,"")</f>
        <v/>
      </c>
      <c r="AJ21" s="79" t="s">
        <v>14</v>
      </c>
      <c r="AK21" s="204" t="str">
        <f>IF(AD19="承認",T21,"")</f>
        <v/>
      </c>
      <c r="AL21" s="205"/>
      <c r="AM21" s="94" t="s">
        <v>66</v>
      </c>
      <c r="AN21" s="136" t="s">
        <v>17</v>
      </c>
      <c r="AO21" s="137"/>
      <c r="AP21" s="192"/>
      <c r="AQ21" s="147"/>
      <c r="AR21" s="147"/>
      <c r="AS21" s="190"/>
      <c r="AT21" s="192"/>
      <c r="AU21" s="147"/>
      <c r="AV21" s="199"/>
      <c r="AW21" s="190"/>
      <c r="AX21" s="154"/>
      <c r="AY21" s="155"/>
      <c r="AZ21" s="156"/>
      <c r="BA21" s="133"/>
      <c r="BB21" s="134"/>
      <c r="BC21" s="134"/>
      <c r="BD21" s="134"/>
      <c r="BE21" s="134"/>
      <c r="BF21" s="134"/>
      <c r="BG21" s="134"/>
      <c r="BH21" s="134"/>
      <c r="BI21" s="134"/>
      <c r="BJ21" s="135"/>
      <c r="BK21" s="82"/>
      <c r="BL21" s="82"/>
      <c r="BM21" s="82"/>
      <c r="BN21" s="82"/>
      <c r="BO21" s="53"/>
      <c r="BP21" s="7"/>
      <c r="BQ21" s="7"/>
      <c r="BR21" s="7"/>
      <c r="BS21" s="7"/>
      <c r="BT21" s="7"/>
      <c r="BU21" s="7"/>
      <c r="BV21" s="7"/>
      <c r="BW21" s="7"/>
      <c r="BX21" s="7"/>
      <c r="BY21" s="7"/>
      <c r="BZ21" s="7">
        <f>IF(AC10+AC12/60-AP20&lt;0,AC10+$CI$7+AC12/60-AP20,AC10+AC12/60-AP20)</f>
        <v>0</v>
      </c>
      <c r="CA21" s="8">
        <f>SUMPRODUCT(BZ21,60)</f>
        <v>0</v>
      </c>
      <c r="CB21">
        <f>ROUNDDOWN(BZ21,0)</f>
        <v>0</v>
      </c>
      <c r="CC21" s="8">
        <f>MOD(CA21,60)</f>
        <v>0</v>
      </c>
      <c r="CD21" s="8"/>
      <c r="CE21" s="9"/>
      <c r="CG21" s="10"/>
      <c r="CH21" s="10"/>
      <c r="CI21" s="10"/>
      <c r="CJ21" s="10"/>
      <c r="CK21" s="10"/>
      <c r="CL21" s="10"/>
      <c r="CM21" s="10"/>
      <c r="CO21" s="10"/>
      <c r="CP21" s="10">
        <v>1</v>
      </c>
      <c r="CQ21" s="10">
        <v>1</v>
      </c>
      <c r="CR21" s="10">
        <v>2</v>
      </c>
      <c r="CS21" s="28" t="s">
        <v>26</v>
      </c>
      <c r="CT21" s="10"/>
      <c r="CV21"/>
    </row>
    <row r="22" spans="1:100" ht="54" customHeight="1" x14ac:dyDescent="0.15">
      <c r="A22" s="173"/>
      <c r="B22" s="174"/>
      <c r="C22" s="174"/>
      <c r="D22" s="174"/>
      <c r="E22" s="174"/>
      <c r="F22" s="174"/>
      <c r="G22" s="174"/>
      <c r="H22" s="105" t="s">
        <v>6</v>
      </c>
      <c r="I22" s="183"/>
      <c r="J22" s="224"/>
      <c r="K22" s="180" t="s">
        <v>4</v>
      </c>
      <c r="L22" s="180"/>
      <c r="M22" s="224"/>
      <c r="N22" s="184"/>
      <c r="O22" s="184"/>
      <c r="P22" s="87" t="s">
        <v>6</v>
      </c>
      <c r="Q22" s="180" t="s">
        <v>16</v>
      </c>
      <c r="R22" s="180"/>
      <c r="S22" s="86"/>
      <c r="T22" s="180" t="s">
        <v>4</v>
      </c>
      <c r="U22" s="180"/>
      <c r="V22" s="86"/>
      <c r="W22" s="89" t="s">
        <v>6</v>
      </c>
      <c r="X22" s="206" t="s">
        <v>17</v>
      </c>
      <c r="Y22" s="207"/>
      <c r="Z22" s="218"/>
      <c r="AA22" s="121" t="s">
        <v>4</v>
      </c>
      <c r="AB22" s="221"/>
      <c r="AC22" s="121" t="s">
        <v>6</v>
      </c>
      <c r="AD22" s="122"/>
      <c r="AE22" s="71" t="str">
        <f>IF(AD22="承認",I22,"")</f>
        <v/>
      </c>
      <c r="AF22" s="72" t="s">
        <v>4</v>
      </c>
      <c r="AG22" s="73" t="str">
        <f>IF(AD22="承認",M22,"")</f>
        <v/>
      </c>
      <c r="AH22" s="72" t="s">
        <v>6</v>
      </c>
      <c r="AI22" s="72" t="s">
        <v>16</v>
      </c>
      <c r="AJ22" s="73" t="str">
        <f>IF(AD22="承認",S22,"")</f>
        <v/>
      </c>
      <c r="AK22" s="74" t="s">
        <v>4</v>
      </c>
      <c r="AL22" s="73" t="str">
        <f>IF(AD22="承認",V22,"")</f>
        <v/>
      </c>
      <c r="AM22" s="75" t="s">
        <v>6</v>
      </c>
      <c r="AN22" s="200" t="s">
        <v>17</v>
      </c>
      <c r="AO22" s="201"/>
      <c r="AP22" s="144"/>
      <c r="AQ22" s="145"/>
      <c r="AR22" s="145"/>
      <c r="AS22" s="101" t="s">
        <v>6</v>
      </c>
      <c r="AT22" s="142">
        <f>IF(AT20-AP23&lt;0,AT19-AP22-1,AT19-AP22)</f>
        <v>15</v>
      </c>
      <c r="AU22" s="143"/>
      <c r="AV22" s="143"/>
      <c r="AW22" s="96" t="s">
        <v>6</v>
      </c>
      <c r="AX22" s="148"/>
      <c r="AY22" s="149"/>
      <c r="AZ22" s="150"/>
      <c r="BA22" s="127" t="str">
        <f t="shared" ref="BA22" si="0">IF(AP23&gt;$AQ$9,"時間単位年休１日の時間数よりも大きい時間数が入力されています。","")</f>
        <v/>
      </c>
      <c r="BB22" s="128"/>
      <c r="BC22" s="128"/>
      <c r="BD22" s="128"/>
      <c r="BE22" s="128"/>
      <c r="BF22" s="128"/>
      <c r="BG22" s="128"/>
      <c r="BH22" s="128"/>
      <c r="BI22" s="128"/>
      <c r="BJ22" s="129"/>
      <c r="BK22" s="82"/>
      <c r="BL22" s="82"/>
      <c r="BM22" s="82"/>
      <c r="BN22" s="82"/>
      <c r="BO22" s="53"/>
      <c r="BP22" s="12"/>
      <c r="BQ22" s="12"/>
      <c r="BR22" s="12"/>
      <c r="BS22" s="12"/>
      <c r="BT22" s="12"/>
      <c r="BU22" s="12"/>
      <c r="BV22" s="12"/>
      <c r="BW22" s="12"/>
      <c r="BX22" s="12"/>
      <c r="BY22" s="12"/>
      <c r="BZ22" s="12"/>
      <c r="CA22" s="2"/>
      <c r="CB22" s="2"/>
      <c r="CC22" s="2"/>
      <c r="CD22" s="2"/>
      <c r="CE22" s="9"/>
      <c r="CG22" s="10">
        <f>SUMPRODUCT(AT19,$CI$7)+AT20</f>
        <v>105</v>
      </c>
      <c r="CH22" s="10">
        <f>IF(E22="",E24,SUMPRODUCT(E22,$CI$7)+E24)</f>
        <v>0</v>
      </c>
      <c r="CI22" s="10">
        <f>SUM(CG22,-CH22)</f>
        <v>105</v>
      </c>
      <c r="CJ22" s="10">
        <f>SUMPRODUCT(CI22,1/$CI$7)</f>
        <v>15</v>
      </c>
      <c r="CK22" s="10">
        <f>ROUNDDOWN(CJ22,0)</f>
        <v>15</v>
      </c>
      <c r="CL22" s="10">
        <f>MOD(CI22,$CI$7)</f>
        <v>0</v>
      </c>
      <c r="CM22" s="10"/>
      <c r="CN22" s="11">
        <f>IF(A22="計画的付与",E22,0)</f>
        <v>0</v>
      </c>
      <c r="CO22" s="10">
        <f>IF(A22="計画的付与",AP22,0)</f>
        <v>0</v>
      </c>
      <c r="CP22" s="10">
        <v>1.5</v>
      </c>
      <c r="CQ22" s="24">
        <v>2</v>
      </c>
      <c r="CR22" s="24">
        <v>3</v>
      </c>
      <c r="CS22" s="28" t="s">
        <v>27</v>
      </c>
      <c r="CT22" s="10"/>
      <c r="CV22"/>
    </row>
    <row r="23" spans="1:100" ht="54" customHeight="1" x14ac:dyDescent="0.15">
      <c r="A23" s="175"/>
      <c r="B23" s="176"/>
      <c r="C23" s="176"/>
      <c r="D23" s="176"/>
      <c r="E23" s="176"/>
      <c r="F23" s="176"/>
      <c r="G23" s="176"/>
      <c r="H23" s="181" t="s">
        <v>8</v>
      </c>
      <c r="I23" s="185"/>
      <c r="J23" s="186"/>
      <c r="K23" s="180" t="s">
        <v>4</v>
      </c>
      <c r="L23" s="180"/>
      <c r="M23" s="186"/>
      <c r="N23" s="186"/>
      <c r="O23" s="186"/>
      <c r="P23" s="87" t="s">
        <v>6</v>
      </c>
      <c r="Q23" s="209"/>
      <c r="R23" s="210"/>
      <c r="S23" s="88" t="s">
        <v>14</v>
      </c>
      <c r="T23" s="186"/>
      <c r="U23" s="232"/>
      <c r="V23" s="232"/>
      <c r="W23" s="89" t="s">
        <v>15</v>
      </c>
      <c r="X23" s="206" t="s">
        <v>16</v>
      </c>
      <c r="Y23" s="211"/>
      <c r="Z23" s="219"/>
      <c r="AA23" s="146"/>
      <c r="AB23" s="222"/>
      <c r="AC23" s="123"/>
      <c r="AD23" s="124"/>
      <c r="AE23" s="76" t="str">
        <f>IF(AD22="承認",I23,"")</f>
        <v/>
      </c>
      <c r="AF23" s="93" t="s">
        <v>4</v>
      </c>
      <c r="AG23" s="90" t="str">
        <f>IF(AD22="承認",M23,"")</f>
        <v/>
      </c>
      <c r="AH23" s="93" t="s">
        <v>6</v>
      </c>
      <c r="AI23" s="90" t="str">
        <f>IF(AD22="承認",Q23,"")</f>
        <v/>
      </c>
      <c r="AJ23" s="77" t="s">
        <v>14</v>
      </c>
      <c r="AK23" s="202" t="str">
        <f>IF(AD22="承認",T23,"")</f>
        <v/>
      </c>
      <c r="AL23" s="203"/>
      <c r="AM23" s="94" t="s">
        <v>15</v>
      </c>
      <c r="AN23" s="136" t="s">
        <v>16</v>
      </c>
      <c r="AO23" s="137"/>
      <c r="AP23" s="191"/>
      <c r="AQ23" s="121"/>
      <c r="AR23" s="121"/>
      <c r="AS23" s="211" t="s">
        <v>8</v>
      </c>
      <c r="AT23" s="196">
        <f>CB24</f>
        <v>0</v>
      </c>
      <c r="AU23" s="197"/>
      <c r="AV23" s="198"/>
      <c r="AW23" s="212" t="s">
        <v>8</v>
      </c>
      <c r="AX23" s="151"/>
      <c r="AY23" s="152"/>
      <c r="AZ23" s="153"/>
      <c r="BA23" s="130"/>
      <c r="BB23" s="131"/>
      <c r="BC23" s="131"/>
      <c r="BD23" s="131"/>
      <c r="BE23" s="131"/>
      <c r="BF23" s="131"/>
      <c r="BG23" s="131"/>
      <c r="BH23" s="131"/>
      <c r="BI23" s="131"/>
      <c r="BJ23" s="132"/>
      <c r="BK23" s="82"/>
      <c r="BL23" s="82"/>
      <c r="BM23" s="82"/>
      <c r="BN23" s="82"/>
      <c r="BO23" s="54"/>
      <c r="BP23" s="12"/>
      <c r="BQ23" s="12"/>
      <c r="BR23" s="12"/>
      <c r="BS23" s="12"/>
      <c r="BT23" s="12"/>
      <c r="BU23" s="12"/>
      <c r="BV23" s="12"/>
      <c r="BW23" s="12"/>
      <c r="BX23" s="12"/>
      <c r="BY23" s="12"/>
      <c r="BZ23" s="12"/>
      <c r="CA23" s="47"/>
      <c r="CB23" s="47"/>
      <c r="CC23" s="47"/>
      <c r="CD23" s="47"/>
      <c r="CE23" s="18"/>
      <c r="CG23" s="46"/>
      <c r="CH23" s="46"/>
      <c r="CI23" s="46"/>
      <c r="CJ23" s="46"/>
      <c r="CK23" s="46"/>
      <c r="CL23" s="46"/>
      <c r="CM23" s="46"/>
      <c r="CN23" s="45"/>
      <c r="CO23" s="46"/>
      <c r="CP23" s="46"/>
      <c r="CQ23" s="46"/>
      <c r="CR23" s="46"/>
      <c r="CS23" s="28"/>
      <c r="CT23" s="46"/>
      <c r="CV23"/>
    </row>
    <row r="24" spans="1:100" ht="54" customHeight="1" x14ac:dyDescent="0.15">
      <c r="A24" s="177"/>
      <c r="B24" s="178"/>
      <c r="C24" s="178"/>
      <c r="D24" s="178"/>
      <c r="E24" s="178"/>
      <c r="F24" s="178"/>
      <c r="G24" s="178"/>
      <c r="H24" s="182"/>
      <c r="I24" s="231"/>
      <c r="J24" s="187"/>
      <c r="K24" s="179" t="s">
        <v>4</v>
      </c>
      <c r="L24" s="179"/>
      <c r="M24" s="187"/>
      <c r="N24" s="187"/>
      <c r="O24" s="187"/>
      <c r="P24" s="94" t="s">
        <v>6</v>
      </c>
      <c r="Q24" s="187"/>
      <c r="R24" s="188"/>
      <c r="S24" s="91" t="s">
        <v>14</v>
      </c>
      <c r="T24" s="187"/>
      <c r="U24" s="188"/>
      <c r="V24" s="188"/>
      <c r="W24" s="70" t="s">
        <v>15</v>
      </c>
      <c r="X24" s="189" t="s">
        <v>17</v>
      </c>
      <c r="Y24" s="190"/>
      <c r="Z24" s="220"/>
      <c r="AA24" s="147"/>
      <c r="AB24" s="223"/>
      <c r="AC24" s="125"/>
      <c r="AD24" s="126"/>
      <c r="AE24" s="78" t="str">
        <f>IF(AD22="承認",I24,"")</f>
        <v/>
      </c>
      <c r="AF24" s="93" t="s">
        <v>4</v>
      </c>
      <c r="AG24" s="98" t="str">
        <f>IF(AD22="承認",M24,"")</f>
        <v/>
      </c>
      <c r="AH24" s="93" t="s">
        <v>6</v>
      </c>
      <c r="AI24" s="92" t="str">
        <f>IF(AD22="承認",Q24,"")</f>
        <v/>
      </c>
      <c r="AJ24" s="79" t="s">
        <v>14</v>
      </c>
      <c r="AK24" s="204" t="str">
        <f>IF(AD22="承認",T24,"")</f>
        <v/>
      </c>
      <c r="AL24" s="205"/>
      <c r="AM24" s="94" t="s">
        <v>15</v>
      </c>
      <c r="AN24" s="136" t="s">
        <v>17</v>
      </c>
      <c r="AO24" s="137"/>
      <c r="AP24" s="192"/>
      <c r="AQ24" s="147"/>
      <c r="AR24" s="147"/>
      <c r="AS24" s="190"/>
      <c r="AT24" s="192"/>
      <c r="AU24" s="147"/>
      <c r="AV24" s="199"/>
      <c r="AW24" s="190"/>
      <c r="AX24" s="154"/>
      <c r="AY24" s="155"/>
      <c r="AZ24" s="156"/>
      <c r="BA24" s="133"/>
      <c r="BB24" s="134"/>
      <c r="BC24" s="134"/>
      <c r="BD24" s="134"/>
      <c r="BE24" s="134"/>
      <c r="BF24" s="134"/>
      <c r="BG24" s="134"/>
      <c r="BH24" s="134"/>
      <c r="BI24" s="134"/>
      <c r="BJ24" s="135"/>
      <c r="BK24" s="82"/>
      <c r="BL24" s="82"/>
      <c r="BM24" s="82"/>
      <c r="BN24" s="82"/>
      <c r="BO24" s="53"/>
      <c r="BP24" s="12"/>
      <c r="BQ24" s="12"/>
      <c r="BR24" s="12"/>
      <c r="BS24" s="12"/>
      <c r="BT24" s="12"/>
      <c r="BU24" s="12"/>
      <c r="BV24" s="12"/>
      <c r="BW24" s="12"/>
      <c r="BX24" s="12"/>
      <c r="BY24" s="12"/>
      <c r="BZ24" s="7">
        <f>IF(AT20+AV21/60-AP23&lt;0,AT20+$CI$7+AV21/60-AP23,AT20+AV21/60-AP23)</f>
        <v>0</v>
      </c>
      <c r="CA24" s="8">
        <f>SUMPRODUCT(BZ24,60)</f>
        <v>0</v>
      </c>
      <c r="CB24">
        <f>ROUNDDOWN(BZ24,0)</f>
        <v>0</v>
      </c>
      <c r="CC24" s="8">
        <f>MOD(CA24,60)</f>
        <v>0</v>
      </c>
      <c r="CD24" s="2"/>
      <c r="CE24" s="9"/>
      <c r="CG24" s="10"/>
      <c r="CH24" s="10"/>
      <c r="CI24" s="10"/>
      <c r="CJ24" s="10"/>
      <c r="CK24" s="10"/>
      <c r="CL24" s="10"/>
      <c r="CM24" s="10"/>
      <c r="CO24" s="10"/>
      <c r="CP24" s="10">
        <v>2</v>
      </c>
      <c r="CQ24" s="24">
        <v>3</v>
      </c>
      <c r="CR24" s="24">
        <v>4</v>
      </c>
      <c r="CS24" s="28" t="s">
        <v>28</v>
      </c>
      <c r="CT24" s="10"/>
      <c r="CV24"/>
    </row>
    <row r="25" spans="1:100" ht="54" customHeight="1" x14ac:dyDescent="0.15">
      <c r="A25" s="173"/>
      <c r="B25" s="174"/>
      <c r="C25" s="174"/>
      <c r="D25" s="174"/>
      <c r="E25" s="174"/>
      <c r="F25" s="174"/>
      <c r="G25" s="174"/>
      <c r="H25" s="105" t="s">
        <v>6</v>
      </c>
      <c r="I25" s="183"/>
      <c r="J25" s="184"/>
      <c r="K25" s="180" t="s">
        <v>4</v>
      </c>
      <c r="L25" s="180"/>
      <c r="M25" s="224"/>
      <c r="N25" s="184"/>
      <c r="O25" s="184"/>
      <c r="P25" s="87" t="s">
        <v>6</v>
      </c>
      <c r="Q25" s="180" t="s">
        <v>16</v>
      </c>
      <c r="R25" s="180"/>
      <c r="S25" s="86"/>
      <c r="T25" s="180" t="s">
        <v>4</v>
      </c>
      <c r="U25" s="180"/>
      <c r="V25" s="86"/>
      <c r="W25" s="89" t="s">
        <v>6</v>
      </c>
      <c r="X25" s="206" t="s">
        <v>17</v>
      </c>
      <c r="Y25" s="207"/>
      <c r="Z25" s="218"/>
      <c r="AA25" s="121" t="s">
        <v>4</v>
      </c>
      <c r="AB25" s="221"/>
      <c r="AC25" s="121" t="s">
        <v>6</v>
      </c>
      <c r="AD25" s="122"/>
      <c r="AE25" s="71" t="str">
        <f>IF(AD25="承認",I25,"")</f>
        <v/>
      </c>
      <c r="AF25" s="72" t="s">
        <v>4</v>
      </c>
      <c r="AG25" s="73" t="str">
        <f>IF(AD25="承認",M25,"")</f>
        <v/>
      </c>
      <c r="AH25" s="72" t="s">
        <v>6</v>
      </c>
      <c r="AI25" s="72" t="s">
        <v>16</v>
      </c>
      <c r="AJ25" s="73" t="str">
        <f>IF(AD25="承認",S25,"")</f>
        <v/>
      </c>
      <c r="AK25" s="74" t="s">
        <v>4</v>
      </c>
      <c r="AL25" s="73" t="str">
        <f>IF(AD25="承認",V25,"")</f>
        <v/>
      </c>
      <c r="AM25" s="75" t="s">
        <v>6</v>
      </c>
      <c r="AN25" s="200" t="s">
        <v>17</v>
      </c>
      <c r="AO25" s="201"/>
      <c r="AP25" s="144"/>
      <c r="AQ25" s="145"/>
      <c r="AR25" s="145"/>
      <c r="AS25" s="101" t="s">
        <v>6</v>
      </c>
      <c r="AT25" s="142">
        <f t="shared" ref="AT25" si="1">IF(AT23-AP26&lt;0,AT22-AP25-1,AT22-AP25)</f>
        <v>15</v>
      </c>
      <c r="AU25" s="143"/>
      <c r="AV25" s="143"/>
      <c r="AW25" s="96" t="s">
        <v>6</v>
      </c>
      <c r="AX25" s="148"/>
      <c r="AY25" s="149"/>
      <c r="AZ25" s="150"/>
      <c r="BA25" s="127" t="str">
        <f t="shared" ref="BA25" si="2">IF(AP26&gt;$AQ$9,"時間単位年休１日の時間数よりも大きい時間数が入力されています。","")</f>
        <v/>
      </c>
      <c r="BB25" s="128"/>
      <c r="BC25" s="128"/>
      <c r="BD25" s="128"/>
      <c r="BE25" s="128"/>
      <c r="BF25" s="128"/>
      <c r="BG25" s="128"/>
      <c r="BH25" s="128"/>
      <c r="BI25" s="128"/>
      <c r="BJ25" s="129"/>
      <c r="BK25" s="82"/>
      <c r="BL25" s="82"/>
      <c r="BM25" s="82"/>
      <c r="BN25" s="82"/>
      <c r="BO25" s="53"/>
      <c r="BP25" s="12"/>
      <c r="BQ25" s="12"/>
      <c r="BR25" s="12"/>
      <c r="BS25" s="12"/>
      <c r="BT25" s="12"/>
      <c r="BU25" s="12"/>
      <c r="BV25" s="12"/>
      <c r="BW25" s="12"/>
      <c r="BX25" s="12"/>
      <c r="BY25" s="12"/>
      <c r="BZ25" s="12"/>
      <c r="CA25" s="50"/>
      <c r="CB25" s="50"/>
      <c r="CC25" s="50"/>
      <c r="CD25" s="2"/>
      <c r="CE25" s="9"/>
      <c r="CG25" s="19">
        <f>SUMPRODUCT(AT22,$CI$7)+AT23</f>
        <v>105</v>
      </c>
      <c r="CH25" s="19">
        <f>IF(E25="",E27,SUMPRODUCT(E25,$CI$7)+E27)</f>
        <v>0</v>
      </c>
      <c r="CI25" s="10">
        <f>SUM(CG25,-CH25)</f>
        <v>105</v>
      </c>
      <c r="CJ25" s="19">
        <f>SUMPRODUCT(CI25,1/$CI$7)</f>
        <v>15</v>
      </c>
      <c r="CK25" s="10">
        <f>ROUNDDOWN(CJ25,0)</f>
        <v>15</v>
      </c>
      <c r="CL25" s="19">
        <f>MOD(CI25,$CI$7)</f>
        <v>0</v>
      </c>
      <c r="CM25" s="10"/>
      <c r="CN25" s="11">
        <f>IF(A25="計画的付与",E25,0)</f>
        <v>0</v>
      </c>
      <c r="CO25" s="10">
        <f>IF(A25="計画的付与",AP25,0)</f>
        <v>0</v>
      </c>
      <c r="CP25" s="10">
        <v>2.5</v>
      </c>
      <c r="CQ25" s="24">
        <v>4</v>
      </c>
      <c r="CR25" s="24">
        <v>5</v>
      </c>
      <c r="CS25" s="28" t="s">
        <v>29</v>
      </c>
      <c r="CT25" s="10"/>
      <c r="CV25"/>
    </row>
    <row r="26" spans="1:100" ht="54" customHeight="1" x14ac:dyDescent="0.15">
      <c r="A26" s="175"/>
      <c r="B26" s="176"/>
      <c r="C26" s="176"/>
      <c r="D26" s="176"/>
      <c r="E26" s="176"/>
      <c r="F26" s="176"/>
      <c r="G26" s="176"/>
      <c r="H26" s="181" t="s">
        <v>8</v>
      </c>
      <c r="I26" s="185"/>
      <c r="J26" s="186"/>
      <c r="K26" s="180" t="s">
        <v>4</v>
      </c>
      <c r="L26" s="180"/>
      <c r="M26" s="186"/>
      <c r="N26" s="186"/>
      <c r="O26" s="186"/>
      <c r="P26" s="87" t="s">
        <v>6</v>
      </c>
      <c r="Q26" s="209"/>
      <c r="R26" s="210"/>
      <c r="S26" s="88" t="s">
        <v>14</v>
      </c>
      <c r="T26" s="186"/>
      <c r="U26" s="232"/>
      <c r="V26" s="232"/>
      <c r="W26" s="89" t="s">
        <v>15</v>
      </c>
      <c r="X26" s="206" t="s">
        <v>16</v>
      </c>
      <c r="Y26" s="211"/>
      <c r="Z26" s="219"/>
      <c r="AA26" s="146"/>
      <c r="AB26" s="222"/>
      <c r="AC26" s="123"/>
      <c r="AD26" s="124"/>
      <c r="AE26" s="76" t="str">
        <f>IF(AD25="承認",I26,"")</f>
        <v/>
      </c>
      <c r="AF26" s="93" t="s">
        <v>4</v>
      </c>
      <c r="AG26" s="90" t="str">
        <f>IF(AD25="承認",M26,"")</f>
        <v/>
      </c>
      <c r="AH26" s="93" t="s">
        <v>6</v>
      </c>
      <c r="AI26" s="90" t="str">
        <f>IF(AD25="承認",Q26,"")</f>
        <v/>
      </c>
      <c r="AJ26" s="77" t="s">
        <v>14</v>
      </c>
      <c r="AK26" s="202" t="str">
        <f>IF(AD25="承認",T26,"")</f>
        <v/>
      </c>
      <c r="AL26" s="203"/>
      <c r="AM26" s="94" t="s">
        <v>15</v>
      </c>
      <c r="AN26" s="136" t="s">
        <v>16</v>
      </c>
      <c r="AO26" s="137"/>
      <c r="AP26" s="191"/>
      <c r="AQ26" s="121"/>
      <c r="AR26" s="121"/>
      <c r="AS26" s="211" t="s">
        <v>8</v>
      </c>
      <c r="AT26" s="196">
        <f t="shared" ref="AT26" si="3">CB27</f>
        <v>0</v>
      </c>
      <c r="AU26" s="197"/>
      <c r="AV26" s="198"/>
      <c r="AW26" s="212" t="s">
        <v>8</v>
      </c>
      <c r="AX26" s="151"/>
      <c r="AY26" s="152"/>
      <c r="AZ26" s="153"/>
      <c r="BA26" s="130"/>
      <c r="BB26" s="131"/>
      <c r="BC26" s="131"/>
      <c r="BD26" s="131"/>
      <c r="BE26" s="131"/>
      <c r="BF26" s="131"/>
      <c r="BG26" s="131"/>
      <c r="BH26" s="131"/>
      <c r="BI26" s="131"/>
      <c r="BJ26" s="132"/>
      <c r="BK26" s="82"/>
      <c r="BL26" s="82"/>
      <c r="BM26" s="82"/>
      <c r="BN26" s="82"/>
      <c r="BO26" s="54"/>
      <c r="BP26" s="12"/>
      <c r="BQ26" s="12"/>
      <c r="BR26" s="12"/>
      <c r="BS26" s="12"/>
      <c r="BT26" s="12"/>
      <c r="BU26" s="12"/>
      <c r="BV26" s="12"/>
      <c r="BW26" s="12"/>
      <c r="BX26" s="12"/>
      <c r="BY26" s="12"/>
      <c r="BZ26" s="12"/>
      <c r="CA26" s="50"/>
      <c r="CB26" s="50"/>
      <c r="CC26" s="50"/>
      <c r="CD26" s="50"/>
      <c r="CE26" s="18"/>
      <c r="CG26" s="51"/>
      <c r="CH26" s="51"/>
      <c r="CI26" s="51"/>
      <c r="CJ26" s="51"/>
      <c r="CK26" s="51"/>
      <c r="CL26" s="51"/>
      <c r="CM26" s="51"/>
      <c r="CN26" s="49"/>
      <c r="CO26" s="51"/>
      <c r="CP26" s="51"/>
      <c r="CQ26" s="51"/>
      <c r="CR26" s="51"/>
      <c r="CS26" s="28"/>
      <c r="CT26" s="51"/>
      <c r="CV26"/>
    </row>
    <row r="27" spans="1:100" ht="54" customHeight="1" x14ac:dyDescent="0.15">
      <c r="A27" s="177"/>
      <c r="B27" s="178"/>
      <c r="C27" s="178"/>
      <c r="D27" s="178"/>
      <c r="E27" s="178"/>
      <c r="F27" s="178"/>
      <c r="G27" s="178"/>
      <c r="H27" s="182"/>
      <c r="I27" s="231"/>
      <c r="J27" s="187"/>
      <c r="K27" s="179" t="s">
        <v>4</v>
      </c>
      <c r="L27" s="179"/>
      <c r="M27" s="187"/>
      <c r="N27" s="187"/>
      <c r="O27" s="187"/>
      <c r="P27" s="94" t="s">
        <v>6</v>
      </c>
      <c r="Q27" s="187"/>
      <c r="R27" s="188"/>
      <c r="S27" s="91" t="s">
        <v>14</v>
      </c>
      <c r="T27" s="187"/>
      <c r="U27" s="188"/>
      <c r="V27" s="188"/>
      <c r="W27" s="70" t="s">
        <v>15</v>
      </c>
      <c r="X27" s="189" t="s">
        <v>17</v>
      </c>
      <c r="Y27" s="190"/>
      <c r="Z27" s="220"/>
      <c r="AA27" s="147"/>
      <c r="AB27" s="223"/>
      <c r="AC27" s="125"/>
      <c r="AD27" s="126"/>
      <c r="AE27" s="78" t="str">
        <f>IF(AD25="承認",I27,"")</f>
        <v/>
      </c>
      <c r="AF27" s="93" t="s">
        <v>4</v>
      </c>
      <c r="AG27" s="98" t="str">
        <f>IF(AD25="承認",M27,"")</f>
        <v/>
      </c>
      <c r="AH27" s="93" t="s">
        <v>6</v>
      </c>
      <c r="AI27" s="92" t="str">
        <f>IF(AD25="承認",Q27,"")</f>
        <v/>
      </c>
      <c r="AJ27" s="79" t="s">
        <v>14</v>
      </c>
      <c r="AK27" s="204" t="str">
        <f>IF(AD25="承認",T27,"")</f>
        <v/>
      </c>
      <c r="AL27" s="205"/>
      <c r="AM27" s="94" t="s">
        <v>15</v>
      </c>
      <c r="AN27" s="136" t="s">
        <v>17</v>
      </c>
      <c r="AO27" s="137"/>
      <c r="AP27" s="192"/>
      <c r="AQ27" s="147"/>
      <c r="AR27" s="147"/>
      <c r="AS27" s="190"/>
      <c r="AT27" s="192"/>
      <c r="AU27" s="147"/>
      <c r="AV27" s="199"/>
      <c r="AW27" s="190"/>
      <c r="AX27" s="154"/>
      <c r="AY27" s="155"/>
      <c r="AZ27" s="156"/>
      <c r="BA27" s="133"/>
      <c r="BB27" s="134"/>
      <c r="BC27" s="134"/>
      <c r="BD27" s="134"/>
      <c r="BE27" s="134"/>
      <c r="BF27" s="134"/>
      <c r="BG27" s="134"/>
      <c r="BH27" s="134"/>
      <c r="BI27" s="134"/>
      <c r="BJ27" s="135"/>
      <c r="BK27" s="82"/>
      <c r="BL27" s="82"/>
      <c r="BM27" s="82"/>
      <c r="BN27" s="82"/>
      <c r="BO27" s="53"/>
      <c r="BP27" s="12"/>
      <c r="BQ27" s="12"/>
      <c r="BR27" s="12"/>
      <c r="BS27" s="12"/>
      <c r="BT27" s="12"/>
      <c r="BU27" s="12"/>
      <c r="BV27" s="12"/>
      <c r="BW27" s="12"/>
      <c r="BX27" s="12"/>
      <c r="BY27" s="12"/>
      <c r="BZ27" s="7">
        <f>IF(AT23+AV24/60-AP26&lt;0,AT23+$CI$7+AV24/60-AP26,AT23+AV24/60-AP26)</f>
        <v>0</v>
      </c>
      <c r="CA27" s="8">
        <f t="shared" ref="CA27" si="4">SUMPRODUCT(BZ27,60)</f>
        <v>0</v>
      </c>
      <c r="CB27">
        <f t="shared" ref="CB27" si="5">ROUNDDOWN(BZ27,0)</f>
        <v>0</v>
      </c>
      <c r="CC27" s="8">
        <f t="shared" ref="CC27" si="6">MOD(CA27,60)</f>
        <v>0</v>
      </c>
      <c r="CD27" s="2"/>
      <c r="CE27" s="9"/>
      <c r="CG27" s="19"/>
      <c r="CH27" s="19"/>
      <c r="CI27" s="10"/>
      <c r="CJ27" s="19"/>
      <c r="CK27" s="10"/>
      <c r="CL27" s="19"/>
      <c r="CM27" s="10"/>
      <c r="CO27" s="10"/>
      <c r="CP27" s="10">
        <v>3</v>
      </c>
      <c r="CQ27" s="24">
        <v>5</v>
      </c>
      <c r="CR27" s="24">
        <v>6</v>
      </c>
      <c r="CS27" s="28" t="s">
        <v>30</v>
      </c>
      <c r="CT27" s="10"/>
      <c r="CV27"/>
    </row>
    <row r="28" spans="1:100" ht="54" customHeight="1" x14ac:dyDescent="0.15">
      <c r="A28" s="173"/>
      <c r="B28" s="174"/>
      <c r="C28" s="174"/>
      <c r="D28" s="174"/>
      <c r="E28" s="174"/>
      <c r="F28" s="174"/>
      <c r="G28" s="174"/>
      <c r="H28" s="105" t="s">
        <v>6</v>
      </c>
      <c r="I28" s="183"/>
      <c r="J28" s="184"/>
      <c r="K28" s="180" t="s">
        <v>4</v>
      </c>
      <c r="L28" s="180"/>
      <c r="M28" s="224"/>
      <c r="N28" s="184"/>
      <c r="O28" s="184"/>
      <c r="P28" s="87" t="s">
        <v>6</v>
      </c>
      <c r="Q28" s="180" t="s">
        <v>16</v>
      </c>
      <c r="R28" s="180"/>
      <c r="S28" s="86"/>
      <c r="T28" s="180" t="s">
        <v>4</v>
      </c>
      <c r="U28" s="180"/>
      <c r="V28" s="86"/>
      <c r="W28" s="89" t="s">
        <v>6</v>
      </c>
      <c r="X28" s="206" t="s">
        <v>17</v>
      </c>
      <c r="Y28" s="207"/>
      <c r="Z28" s="218"/>
      <c r="AA28" s="121" t="s">
        <v>4</v>
      </c>
      <c r="AB28" s="221"/>
      <c r="AC28" s="121" t="s">
        <v>6</v>
      </c>
      <c r="AD28" s="122"/>
      <c r="AE28" s="71"/>
      <c r="AF28" s="72" t="s">
        <v>4</v>
      </c>
      <c r="AG28" s="73"/>
      <c r="AH28" s="72" t="s">
        <v>6</v>
      </c>
      <c r="AI28" s="72" t="s">
        <v>16</v>
      </c>
      <c r="AJ28" s="73"/>
      <c r="AK28" s="74" t="s">
        <v>4</v>
      </c>
      <c r="AL28" s="73"/>
      <c r="AM28" s="75" t="s">
        <v>6</v>
      </c>
      <c r="AN28" s="200" t="s">
        <v>17</v>
      </c>
      <c r="AO28" s="201"/>
      <c r="AP28" s="144"/>
      <c r="AQ28" s="145"/>
      <c r="AR28" s="145"/>
      <c r="AS28" s="101" t="s">
        <v>6</v>
      </c>
      <c r="AT28" s="142">
        <f t="shared" ref="AT28" si="7">IF(AT26-AP29&lt;0,AT25-AP28-1,AT25-AP28)</f>
        <v>15</v>
      </c>
      <c r="AU28" s="143"/>
      <c r="AV28" s="143"/>
      <c r="AW28" s="96" t="s">
        <v>6</v>
      </c>
      <c r="AX28" s="148"/>
      <c r="AY28" s="149"/>
      <c r="AZ28" s="150"/>
      <c r="BA28" s="127" t="str">
        <f t="shared" ref="BA28" si="8">IF(AP29&gt;$AQ$9,"時間単位年休１日の時間数よりも大きい時間数が入力されています。","")</f>
        <v/>
      </c>
      <c r="BB28" s="128"/>
      <c r="BC28" s="128"/>
      <c r="BD28" s="128"/>
      <c r="BE28" s="128"/>
      <c r="BF28" s="128"/>
      <c r="BG28" s="128"/>
      <c r="BH28" s="128"/>
      <c r="BI28" s="128"/>
      <c r="BJ28" s="129"/>
      <c r="BK28" s="82"/>
      <c r="BL28" s="82"/>
      <c r="BM28" s="82"/>
      <c r="BN28" s="82"/>
      <c r="BO28" s="53"/>
      <c r="BP28" s="12"/>
      <c r="BQ28" s="12"/>
      <c r="BR28" s="12"/>
      <c r="BS28" s="12"/>
      <c r="BT28" s="12"/>
      <c r="BU28" s="12"/>
      <c r="BV28" s="12"/>
      <c r="BW28" s="12"/>
      <c r="BX28" s="12"/>
      <c r="BY28" s="12"/>
      <c r="BZ28" s="12"/>
      <c r="CA28" s="50"/>
      <c r="CB28" s="50"/>
      <c r="CC28" s="50"/>
      <c r="CD28" s="2"/>
      <c r="CE28" s="9"/>
      <c r="CG28" s="19">
        <f>SUMPRODUCT(AT25,$CI$7)+AT27</f>
        <v>105</v>
      </c>
      <c r="CH28" s="19">
        <f>IF(E28="",E30,SUMPRODUCT(E28,$CI$7)+E30)</f>
        <v>0</v>
      </c>
      <c r="CI28" s="10">
        <f>SUM(CG28,-CH28)</f>
        <v>105</v>
      </c>
      <c r="CJ28" s="19">
        <f>SUMPRODUCT(CI28,1/$CI$7)</f>
        <v>15</v>
      </c>
      <c r="CK28" s="10">
        <f>ROUNDDOWN(CJ28,0)</f>
        <v>15</v>
      </c>
      <c r="CL28" s="19">
        <f>MOD(CI28,$CI$7)</f>
        <v>0</v>
      </c>
      <c r="CM28" s="10"/>
      <c r="CN28" s="11">
        <f>IF(A28="計画的付与",E28,0)</f>
        <v>0</v>
      </c>
      <c r="CO28" s="10">
        <f>IF(A28="計画的付与",AP28,0)</f>
        <v>0</v>
      </c>
      <c r="CP28" s="10">
        <v>3.5</v>
      </c>
      <c r="CQ28" s="24">
        <v>6</v>
      </c>
      <c r="CR28" s="24">
        <v>7</v>
      </c>
      <c r="CS28" s="28" t="s">
        <v>31</v>
      </c>
      <c r="CT28" s="10"/>
      <c r="CV28"/>
    </row>
    <row r="29" spans="1:100" ht="54" customHeight="1" x14ac:dyDescent="0.15">
      <c r="A29" s="175"/>
      <c r="B29" s="176"/>
      <c r="C29" s="176"/>
      <c r="D29" s="176"/>
      <c r="E29" s="176"/>
      <c r="F29" s="176"/>
      <c r="G29" s="176"/>
      <c r="H29" s="181" t="s">
        <v>8</v>
      </c>
      <c r="I29" s="185"/>
      <c r="J29" s="186"/>
      <c r="K29" s="180" t="s">
        <v>4</v>
      </c>
      <c r="L29" s="180"/>
      <c r="M29" s="186"/>
      <c r="N29" s="186"/>
      <c r="O29" s="186"/>
      <c r="P29" s="87" t="s">
        <v>6</v>
      </c>
      <c r="Q29" s="209"/>
      <c r="R29" s="210"/>
      <c r="S29" s="88" t="s">
        <v>14</v>
      </c>
      <c r="T29" s="186"/>
      <c r="U29" s="232"/>
      <c r="V29" s="232"/>
      <c r="W29" s="89" t="s">
        <v>15</v>
      </c>
      <c r="X29" s="206" t="s">
        <v>16</v>
      </c>
      <c r="Y29" s="211"/>
      <c r="Z29" s="219"/>
      <c r="AA29" s="146"/>
      <c r="AB29" s="222"/>
      <c r="AC29" s="123"/>
      <c r="AD29" s="124"/>
      <c r="AE29" s="76" t="str">
        <f>IF(AD28="承認",I29,"")</f>
        <v/>
      </c>
      <c r="AF29" s="93" t="s">
        <v>4</v>
      </c>
      <c r="AG29" s="90" t="str">
        <f>IF(AD28="承認",M29,"")</f>
        <v/>
      </c>
      <c r="AH29" s="93" t="s">
        <v>6</v>
      </c>
      <c r="AI29" s="90" t="str">
        <f>IF(AD28="承認",Q29,"")</f>
        <v/>
      </c>
      <c r="AJ29" s="77" t="s">
        <v>14</v>
      </c>
      <c r="AK29" s="202" t="str">
        <f>IF(AD28="承認",T29,"")</f>
        <v/>
      </c>
      <c r="AL29" s="203"/>
      <c r="AM29" s="94" t="s">
        <v>15</v>
      </c>
      <c r="AN29" s="136" t="s">
        <v>16</v>
      </c>
      <c r="AO29" s="137"/>
      <c r="AP29" s="191"/>
      <c r="AQ29" s="121"/>
      <c r="AR29" s="121"/>
      <c r="AS29" s="211" t="s">
        <v>8</v>
      </c>
      <c r="AT29" s="196">
        <f t="shared" ref="AT29" si="9">CB30</f>
        <v>0</v>
      </c>
      <c r="AU29" s="197"/>
      <c r="AV29" s="198"/>
      <c r="AW29" s="212" t="s">
        <v>8</v>
      </c>
      <c r="AX29" s="151"/>
      <c r="AY29" s="152"/>
      <c r="AZ29" s="153"/>
      <c r="BA29" s="130"/>
      <c r="BB29" s="131"/>
      <c r="BC29" s="131"/>
      <c r="BD29" s="131"/>
      <c r="BE29" s="131"/>
      <c r="BF29" s="131"/>
      <c r="BG29" s="131"/>
      <c r="BH29" s="131"/>
      <c r="BI29" s="131"/>
      <c r="BJ29" s="132"/>
      <c r="BK29" s="82"/>
      <c r="BL29" s="82"/>
      <c r="BM29" s="82"/>
      <c r="BN29" s="82"/>
      <c r="BO29" s="54"/>
      <c r="BP29" s="12"/>
      <c r="BQ29" s="12"/>
      <c r="BR29" s="12"/>
      <c r="BS29" s="12"/>
      <c r="BT29" s="12"/>
      <c r="BU29" s="12"/>
      <c r="BV29" s="12"/>
      <c r="BW29" s="12"/>
      <c r="BX29" s="12"/>
      <c r="BY29" s="12"/>
      <c r="BZ29" s="12"/>
      <c r="CA29" s="50"/>
      <c r="CB29" s="50"/>
      <c r="CC29" s="50"/>
      <c r="CD29" s="50"/>
      <c r="CE29" s="18"/>
      <c r="CG29" s="51"/>
      <c r="CH29" s="51"/>
      <c r="CI29" s="51"/>
      <c r="CJ29" s="51"/>
      <c r="CK29" s="51"/>
      <c r="CL29" s="51"/>
      <c r="CM29" s="51"/>
      <c r="CN29" s="49"/>
      <c r="CO29" s="51"/>
      <c r="CP29" s="51"/>
      <c r="CQ29" s="51"/>
      <c r="CR29" s="51"/>
      <c r="CS29" s="28"/>
      <c r="CT29" s="51"/>
      <c r="CV29"/>
    </row>
    <row r="30" spans="1:100" ht="54" customHeight="1" x14ac:dyDescent="0.15">
      <c r="A30" s="177"/>
      <c r="B30" s="178"/>
      <c r="C30" s="178"/>
      <c r="D30" s="178"/>
      <c r="E30" s="178"/>
      <c r="F30" s="178"/>
      <c r="G30" s="178"/>
      <c r="H30" s="182"/>
      <c r="I30" s="231"/>
      <c r="J30" s="187"/>
      <c r="K30" s="179" t="s">
        <v>4</v>
      </c>
      <c r="L30" s="179"/>
      <c r="M30" s="187"/>
      <c r="N30" s="187"/>
      <c r="O30" s="187"/>
      <c r="P30" s="94" t="s">
        <v>6</v>
      </c>
      <c r="Q30" s="187"/>
      <c r="R30" s="188"/>
      <c r="S30" s="91" t="s">
        <v>14</v>
      </c>
      <c r="T30" s="187"/>
      <c r="U30" s="188"/>
      <c r="V30" s="188"/>
      <c r="W30" s="70" t="s">
        <v>15</v>
      </c>
      <c r="X30" s="189" t="s">
        <v>17</v>
      </c>
      <c r="Y30" s="190"/>
      <c r="Z30" s="220"/>
      <c r="AA30" s="147"/>
      <c r="AB30" s="223"/>
      <c r="AC30" s="125"/>
      <c r="AD30" s="126"/>
      <c r="AE30" s="78" t="str">
        <f>IF(AD28="承認",I30,"")</f>
        <v/>
      </c>
      <c r="AF30" s="93" t="s">
        <v>4</v>
      </c>
      <c r="AG30" s="98" t="str">
        <f>IF(AD28="承認",M30,"")</f>
        <v/>
      </c>
      <c r="AH30" s="93" t="s">
        <v>6</v>
      </c>
      <c r="AI30" s="92" t="str">
        <f>IF(AD28="承認",Q30,"")</f>
        <v/>
      </c>
      <c r="AJ30" s="79" t="s">
        <v>14</v>
      </c>
      <c r="AK30" s="204" t="str">
        <f>IF(AD28="承認",T30,"")</f>
        <v/>
      </c>
      <c r="AL30" s="205"/>
      <c r="AM30" s="94" t="s">
        <v>15</v>
      </c>
      <c r="AN30" s="136" t="s">
        <v>17</v>
      </c>
      <c r="AO30" s="137"/>
      <c r="AP30" s="192"/>
      <c r="AQ30" s="147"/>
      <c r="AR30" s="147"/>
      <c r="AS30" s="190"/>
      <c r="AT30" s="192"/>
      <c r="AU30" s="147"/>
      <c r="AV30" s="199"/>
      <c r="AW30" s="190"/>
      <c r="AX30" s="154"/>
      <c r="AY30" s="155"/>
      <c r="AZ30" s="156"/>
      <c r="BA30" s="133"/>
      <c r="BB30" s="134"/>
      <c r="BC30" s="134"/>
      <c r="BD30" s="134"/>
      <c r="BE30" s="134"/>
      <c r="BF30" s="134"/>
      <c r="BG30" s="134"/>
      <c r="BH30" s="134"/>
      <c r="BI30" s="134"/>
      <c r="BJ30" s="135"/>
      <c r="BK30" s="82"/>
      <c r="BL30" s="82"/>
      <c r="BM30" s="82"/>
      <c r="BN30" s="82"/>
      <c r="BO30" s="53"/>
      <c r="BP30" s="12"/>
      <c r="BQ30" s="12"/>
      <c r="BR30" s="12"/>
      <c r="BS30" s="12"/>
      <c r="BT30" s="12"/>
      <c r="BU30" s="12"/>
      <c r="BV30" s="12"/>
      <c r="BW30" s="12"/>
      <c r="BX30" s="12"/>
      <c r="BY30" s="12"/>
      <c r="BZ30" s="7">
        <f>IF(AT26+AV27/60-AP29&lt;0,AT26+$CI$7+AV27/60-AP29,AT26+AV27/60-AP29)</f>
        <v>0</v>
      </c>
      <c r="CA30" s="8">
        <f t="shared" ref="CA30" si="10">SUMPRODUCT(BZ30,60)</f>
        <v>0</v>
      </c>
      <c r="CB30">
        <f t="shared" ref="CB30" si="11">ROUNDDOWN(BZ30,0)</f>
        <v>0</v>
      </c>
      <c r="CC30" s="8">
        <f t="shared" ref="CC30" si="12">MOD(CA30,60)</f>
        <v>0</v>
      </c>
      <c r="CD30" s="2"/>
      <c r="CE30" s="9"/>
      <c r="CG30" s="19"/>
      <c r="CH30" s="19"/>
      <c r="CI30" s="10"/>
      <c r="CJ30" s="19"/>
      <c r="CK30" s="10"/>
      <c r="CL30" s="19"/>
      <c r="CM30" s="10"/>
      <c r="CO30" s="10"/>
      <c r="CP30" s="10">
        <v>4</v>
      </c>
      <c r="CQ30" s="24">
        <v>7</v>
      </c>
      <c r="CR30" s="24">
        <v>8</v>
      </c>
      <c r="CS30" s="28" t="s">
        <v>32</v>
      </c>
      <c r="CT30" s="10"/>
      <c r="CV30"/>
    </row>
    <row r="31" spans="1:100" ht="54" customHeight="1" x14ac:dyDescent="0.15">
      <c r="A31" s="173"/>
      <c r="B31" s="174"/>
      <c r="C31" s="174"/>
      <c r="D31" s="174"/>
      <c r="E31" s="174"/>
      <c r="F31" s="174"/>
      <c r="G31" s="174"/>
      <c r="H31" s="105" t="s">
        <v>6</v>
      </c>
      <c r="I31" s="183"/>
      <c r="J31" s="184"/>
      <c r="K31" s="180" t="s">
        <v>4</v>
      </c>
      <c r="L31" s="180"/>
      <c r="M31" s="224"/>
      <c r="N31" s="184"/>
      <c r="O31" s="184"/>
      <c r="P31" s="87" t="s">
        <v>6</v>
      </c>
      <c r="Q31" s="180" t="s">
        <v>16</v>
      </c>
      <c r="R31" s="180"/>
      <c r="S31" s="86"/>
      <c r="T31" s="180" t="s">
        <v>4</v>
      </c>
      <c r="U31" s="180"/>
      <c r="V31" s="86"/>
      <c r="W31" s="89" t="s">
        <v>6</v>
      </c>
      <c r="X31" s="206" t="s">
        <v>17</v>
      </c>
      <c r="Y31" s="207"/>
      <c r="Z31" s="218"/>
      <c r="AA31" s="121" t="s">
        <v>4</v>
      </c>
      <c r="AB31" s="221"/>
      <c r="AC31" s="121" t="s">
        <v>6</v>
      </c>
      <c r="AD31" s="122"/>
      <c r="AE31" s="71" t="str">
        <f>IF(AD31="承認",I31,"")</f>
        <v/>
      </c>
      <c r="AF31" s="72" t="s">
        <v>4</v>
      </c>
      <c r="AG31" s="73" t="str">
        <f>IF(AD31="承認",M31,"")</f>
        <v/>
      </c>
      <c r="AH31" s="72" t="s">
        <v>6</v>
      </c>
      <c r="AI31" s="72" t="s">
        <v>16</v>
      </c>
      <c r="AJ31" s="73" t="str">
        <f>IF(AD31="承認",S31,"")</f>
        <v/>
      </c>
      <c r="AK31" s="74" t="s">
        <v>4</v>
      </c>
      <c r="AL31" s="73" t="str">
        <f>IF(AD31="承認",V31,"")</f>
        <v/>
      </c>
      <c r="AM31" s="75" t="s">
        <v>6</v>
      </c>
      <c r="AN31" s="200" t="s">
        <v>17</v>
      </c>
      <c r="AO31" s="201"/>
      <c r="AP31" s="144"/>
      <c r="AQ31" s="145"/>
      <c r="AR31" s="145"/>
      <c r="AS31" s="101" t="s">
        <v>6</v>
      </c>
      <c r="AT31" s="142">
        <f t="shared" ref="AT31" si="13">IF(AT29-AP32&lt;0,AT28-AP31-1,AT28-AP31)</f>
        <v>15</v>
      </c>
      <c r="AU31" s="143"/>
      <c r="AV31" s="143"/>
      <c r="AW31" s="96" t="s">
        <v>6</v>
      </c>
      <c r="AX31" s="148"/>
      <c r="AY31" s="149"/>
      <c r="AZ31" s="150"/>
      <c r="BA31" s="127" t="str">
        <f t="shared" ref="BA31" si="14">IF(AP32&gt;$AQ$9,"時間単位年休１日の時間数よりも大きい時間数が入力されています。","")</f>
        <v/>
      </c>
      <c r="BB31" s="128"/>
      <c r="BC31" s="128"/>
      <c r="BD31" s="128"/>
      <c r="BE31" s="128"/>
      <c r="BF31" s="128"/>
      <c r="BG31" s="128"/>
      <c r="BH31" s="128"/>
      <c r="BI31" s="128"/>
      <c r="BJ31" s="129"/>
      <c r="BK31" s="82"/>
      <c r="BL31" s="82"/>
      <c r="BM31" s="82"/>
      <c r="BN31" s="82"/>
      <c r="BO31" s="53"/>
      <c r="BP31" s="12"/>
      <c r="BQ31" s="12"/>
      <c r="BR31" s="12"/>
      <c r="BS31" s="12"/>
      <c r="BT31" s="12"/>
      <c r="BU31" s="12"/>
      <c r="BV31" s="12"/>
      <c r="BW31" s="12"/>
      <c r="BX31" s="12"/>
      <c r="BY31" s="12"/>
      <c r="BZ31" s="12"/>
      <c r="CA31" s="50"/>
      <c r="CB31" s="50"/>
      <c r="CC31" s="50"/>
      <c r="CD31" s="17"/>
      <c r="CE31" s="18"/>
      <c r="CG31" s="19">
        <f>SUMPRODUCT(AT28,$CI$7)+AT30</f>
        <v>105</v>
      </c>
      <c r="CH31" s="19">
        <f>IF(E31="",E33,SUMPRODUCT(E31,$CI$7)+E33)</f>
        <v>0</v>
      </c>
      <c r="CI31" s="10">
        <f>SUM(CG31,-CH31)</f>
        <v>105</v>
      </c>
      <c r="CJ31" s="19">
        <f>SUMPRODUCT(CI31,1/$CI$7)</f>
        <v>15</v>
      </c>
      <c r="CK31" s="10">
        <f>ROUNDDOWN(CJ31,0)</f>
        <v>15</v>
      </c>
      <c r="CL31" s="19">
        <f>MOD(CI31,$CI$7)</f>
        <v>0</v>
      </c>
      <c r="CM31" s="10"/>
      <c r="CN31" s="11">
        <f>IF(A31="計画的付与",E31,0)</f>
        <v>0</v>
      </c>
      <c r="CO31" s="10">
        <f>IF(A31="計画的付与",AP31,0)</f>
        <v>0</v>
      </c>
      <c r="CP31" s="10">
        <v>4.5</v>
      </c>
      <c r="CQ31" s="24">
        <v>8</v>
      </c>
      <c r="CR31" s="24">
        <v>9</v>
      </c>
      <c r="CS31" s="28" t="s">
        <v>33</v>
      </c>
      <c r="CT31" s="10"/>
      <c r="CV31"/>
    </row>
    <row r="32" spans="1:100" ht="54" customHeight="1" x14ac:dyDescent="0.15">
      <c r="A32" s="175"/>
      <c r="B32" s="176"/>
      <c r="C32" s="176"/>
      <c r="D32" s="176"/>
      <c r="E32" s="176"/>
      <c r="F32" s="176"/>
      <c r="G32" s="176"/>
      <c r="H32" s="181" t="s">
        <v>8</v>
      </c>
      <c r="I32" s="185"/>
      <c r="J32" s="186"/>
      <c r="K32" s="180" t="s">
        <v>4</v>
      </c>
      <c r="L32" s="180"/>
      <c r="M32" s="186"/>
      <c r="N32" s="186"/>
      <c r="O32" s="186"/>
      <c r="P32" s="87" t="s">
        <v>6</v>
      </c>
      <c r="Q32" s="209"/>
      <c r="R32" s="210"/>
      <c r="S32" s="88" t="s">
        <v>14</v>
      </c>
      <c r="T32" s="186"/>
      <c r="U32" s="232"/>
      <c r="V32" s="232"/>
      <c r="W32" s="89" t="s">
        <v>15</v>
      </c>
      <c r="X32" s="206" t="s">
        <v>16</v>
      </c>
      <c r="Y32" s="211"/>
      <c r="Z32" s="219"/>
      <c r="AA32" s="146"/>
      <c r="AB32" s="222"/>
      <c r="AC32" s="123"/>
      <c r="AD32" s="124"/>
      <c r="AE32" s="76" t="str">
        <f>IF(AD31="承認",I32,"")</f>
        <v/>
      </c>
      <c r="AF32" s="93" t="s">
        <v>4</v>
      </c>
      <c r="AG32" s="90" t="str">
        <f>IF(AD31="承認",M32,"")</f>
        <v/>
      </c>
      <c r="AH32" s="93" t="s">
        <v>6</v>
      </c>
      <c r="AI32" s="90" t="str">
        <f>IF(AD31="承認",Q32,"")</f>
        <v/>
      </c>
      <c r="AJ32" s="77" t="s">
        <v>14</v>
      </c>
      <c r="AK32" s="202" t="str">
        <f>IF(AD31="承認",T32,"")</f>
        <v/>
      </c>
      <c r="AL32" s="203"/>
      <c r="AM32" s="94" t="s">
        <v>15</v>
      </c>
      <c r="AN32" s="136" t="s">
        <v>16</v>
      </c>
      <c r="AO32" s="137"/>
      <c r="AP32" s="191"/>
      <c r="AQ32" s="121"/>
      <c r="AR32" s="121"/>
      <c r="AS32" s="211" t="s">
        <v>8</v>
      </c>
      <c r="AT32" s="196">
        <f t="shared" ref="AT32" si="15">CB33</f>
        <v>0</v>
      </c>
      <c r="AU32" s="197"/>
      <c r="AV32" s="67"/>
      <c r="AW32" s="212" t="s">
        <v>8</v>
      </c>
      <c r="AX32" s="151"/>
      <c r="AY32" s="152"/>
      <c r="AZ32" s="153"/>
      <c r="BA32" s="130"/>
      <c r="BB32" s="131"/>
      <c r="BC32" s="131"/>
      <c r="BD32" s="131"/>
      <c r="BE32" s="131"/>
      <c r="BF32" s="131"/>
      <c r="BG32" s="131"/>
      <c r="BH32" s="131"/>
      <c r="BI32" s="131"/>
      <c r="BJ32" s="132"/>
      <c r="BK32" s="82"/>
      <c r="BL32" s="82"/>
      <c r="BM32" s="82"/>
      <c r="BN32" s="82"/>
      <c r="BO32" s="54"/>
      <c r="BP32" s="12"/>
      <c r="BQ32" s="12"/>
      <c r="BR32" s="12"/>
      <c r="BS32" s="12"/>
      <c r="BT32" s="12"/>
      <c r="BU32" s="12"/>
      <c r="BV32" s="12"/>
      <c r="BW32" s="12"/>
      <c r="BX32" s="12"/>
      <c r="BY32" s="12"/>
      <c r="BZ32" s="12"/>
      <c r="CA32" s="50"/>
      <c r="CB32" s="50"/>
      <c r="CC32" s="50"/>
      <c r="CD32" s="50"/>
      <c r="CE32" s="18"/>
      <c r="CG32" s="51"/>
      <c r="CH32" s="51"/>
      <c r="CI32" s="51"/>
      <c r="CJ32" s="51"/>
      <c r="CK32" s="51"/>
      <c r="CL32" s="51"/>
      <c r="CM32" s="51"/>
      <c r="CN32" s="49"/>
      <c r="CO32" s="51"/>
      <c r="CP32" s="51"/>
      <c r="CQ32" s="51"/>
      <c r="CR32" s="51"/>
      <c r="CS32" s="28"/>
      <c r="CT32" s="51"/>
      <c r="CV32"/>
    </row>
    <row r="33" spans="1:100" ht="54" customHeight="1" x14ac:dyDescent="0.15">
      <c r="A33" s="177"/>
      <c r="B33" s="178"/>
      <c r="C33" s="178"/>
      <c r="D33" s="178"/>
      <c r="E33" s="178"/>
      <c r="F33" s="178"/>
      <c r="G33" s="178"/>
      <c r="H33" s="182"/>
      <c r="I33" s="231"/>
      <c r="J33" s="187"/>
      <c r="K33" s="179" t="s">
        <v>4</v>
      </c>
      <c r="L33" s="179"/>
      <c r="M33" s="187"/>
      <c r="N33" s="187"/>
      <c r="O33" s="187"/>
      <c r="P33" s="94" t="s">
        <v>6</v>
      </c>
      <c r="Q33" s="187"/>
      <c r="R33" s="188"/>
      <c r="S33" s="91" t="s">
        <v>14</v>
      </c>
      <c r="T33" s="187"/>
      <c r="U33" s="188"/>
      <c r="V33" s="188"/>
      <c r="W33" s="70" t="s">
        <v>15</v>
      </c>
      <c r="X33" s="189" t="s">
        <v>17</v>
      </c>
      <c r="Y33" s="190"/>
      <c r="Z33" s="220"/>
      <c r="AA33" s="147"/>
      <c r="AB33" s="223"/>
      <c r="AC33" s="125"/>
      <c r="AD33" s="126"/>
      <c r="AE33" s="78" t="str">
        <f>IF(AD31="承認",I33,"")</f>
        <v/>
      </c>
      <c r="AF33" s="93" t="s">
        <v>4</v>
      </c>
      <c r="AG33" s="98" t="str">
        <f>IF(AD31="承認",M33,"")</f>
        <v/>
      </c>
      <c r="AH33" s="93" t="s">
        <v>6</v>
      </c>
      <c r="AI33" s="92" t="str">
        <f>IF(AD31="承認",Q33,"")</f>
        <v/>
      </c>
      <c r="AJ33" s="79" t="s">
        <v>14</v>
      </c>
      <c r="AK33" s="204" t="str">
        <f>IF(AD31="承認",T33,"")</f>
        <v/>
      </c>
      <c r="AL33" s="205"/>
      <c r="AM33" s="94" t="s">
        <v>15</v>
      </c>
      <c r="AN33" s="136" t="s">
        <v>17</v>
      </c>
      <c r="AO33" s="137"/>
      <c r="AP33" s="192"/>
      <c r="AQ33" s="147"/>
      <c r="AR33" s="147"/>
      <c r="AS33" s="190"/>
      <c r="AT33" s="192"/>
      <c r="AU33" s="147"/>
      <c r="AV33" s="68">
        <f t="shared" ref="AV33" si="16">CC33</f>
        <v>0</v>
      </c>
      <c r="AW33" s="190"/>
      <c r="AX33" s="154"/>
      <c r="AY33" s="155"/>
      <c r="AZ33" s="156"/>
      <c r="BA33" s="133"/>
      <c r="BB33" s="134"/>
      <c r="BC33" s="134"/>
      <c r="BD33" s="134"/>
      <c r="BE33" s="134"/>
      <c r="BF33" s="134"/>
      <c r="BG33" s="134"/>
      <c r="BH33" s="134"/>
      <c r="BI33" s="134"/>
      <c r="BJ33" s="135"/>
      <c r="BK33" s="82"/>
      <c r="BL33" s="82"/>
      <c r="BM33" s="82"/>
      <c r="BN33" s="82"/>
      <c r="BO33" s="53"/>
      <c r="BP33" s="12"/>
      <c r="BQ33" s="12"/>
      <c r="BR33" s="12"/>
      <c r="BS33" s="12"/>
      <c r="BT33" s="12"/>
      <c r="BU33" s="12"/>
      <c r="BV33" s="12"/>
      <c r="BW33" s="12"/>
      <c r="BX33" s="12"/>
      <c r="BY33" s="12"/>
      <c r="BZ33" s="7">
        <f>IF(AT29+AV30/60-AP32&lt;0,AT29+$CI$7+AV30/60-AP32,AT29+AV30/60-AP32)</f>
        <v>0</v>
      </c>
      <c r="CA33" s="8">
        <f t="shared" ref="CA33" si="17">SUMPRODUCT(BZ33,60)</f>
        <v>0</v>
      </c>
      <c r="CB33">
        <f t="shared" ref="CB33" si="18">ROUNDDOWN(BZ33,0)</f>
        <v>0</v>
      </c>
      <c r="CC33" s="8">
        <f t="shared" ref="CC33" si="19">MOD(CA33,60)</f>
        <v>0</v>
      </c>
      <c r="CD33" s="17"/>
      <c r="CE33" s="18"/>
      <c r="CG33" s="19"/>
      <c r="CH33" s="19"/>
      <c r="CI33" s="10"/>
      <c r="CJ33" s="19"/>
      <c r="CK33" s="10"/>
      <c r="CL33" s="19"/>
      <c r="CM33" s="10"/>
      <c r="CO33" s="10"/>
      <c r="CP33" s="10">
        <v>5</v>
      </c>
      <c r="CQ33" s="24">
        <v>9</v>
      </c>
      <c r="CR33" s="24">
        <v>10</v>
      </c>
      <c r="CS33" s="28" t="s">
        <v>34</v>
      </c>
      <c r="CT33" s="10"/>
      <c r="CV33"/>
    </row>
    <row r="34" spans="1:100" ht="54" customHeight="1" x14ac:dyDescent="0.15">
      <c r="A34" s="173"/>
      <c r="B34" s="174"/>
      <c r="C34" s="174"/>
      <c r="D34" s="174"/>
      <c r="E34" s="174"/>
      <c r="F34" s="174"/>
      <c r="G34" s="174"/>
      <c r="H34" s="105" t="s">
        <v>6</v>
      </c>
      <c r="I34" s="183"/>
      <c r="J34" s="184"/>
      <c r="K34" s="180" t="s">
        <v>4</v>
      </c>
      <c r="L34" s="180"/>
      <c r="M34" s="224"/>
      <c r="N34" s="184"/>
      <c r="O34" s="184"/>
      <c r="P34" s="87" t="s">
        <v>6</v>
      </c>
      <c r="Q34" s="180" t="s">
        <v>16</v>
      </c>
      <c r="R34" s="180"/>
      <c r="S34" s="86"/>
      <c r="T34" s="180" t="s">
        <v>4</v>
      </c>
      <c r="U34" s="180"/>
      <c r="V34" s="86"/>
      <c r="W34" s="89" t="s">
        <v>6</v>
      </c>
      <c r="X34" s="206" t="s">
        <v>17</v>
      </c>
      <c r="Y34" s="207"/>
      <c r="Z34" s="218"/>
      <c r="AA34" s="121" t="s">
        <v>4</v>
      </c>
      <c r="AB34" s="221"/>
      <c r="AC34" s="121" t="s">
        <v>6</v>
      </c>
      <c r="AD34" s="122"/>
      <c r="AE34" s="71" t="str">
        <f>IF(AD34="承認",I34,"")</f>
        <v/>
      </c>
      <c r="AF34" s="72" t="s">
        <v>4</v>
      </c>
      <c r="AG34" s="73" t="str">
        <f>IF(AD34="承認",M34,"")</f>
        <v/>
      </c>
      <c r="AH34" s="72" t="s">
        <v>6</v>
      </c>
      <c r="AI34" s="72" t="s">
        <v>16</v>
      </c>
      <c r="AJ34" s="73" t="str">
        <f>IF(AD34="承認",S34,"")</f>
        <v/>
      </c>
      <c r="AK34" s="74" t="s">
        <v>4</v>
      </c>
      <c r="AL34" s="73" t="str">
        <f>IF(AD34="承認",V34,"")</f>
        <v/>
      </c>
      <c r="AM34" s="75" t="s">
        <v>6</v>
      </c>
      <c r="AN34" s="200" t="s">
        <v>17</v>
      </c>
      <c r="AO34" s="201"/>
      <c r="AP34" s="144"/>
      <c r="AQ34" s="145"/>
      <c r="AR34" s="145"/>
      <c r="AS34" s="101" t="s">
        <v>6</v>
      </c>
      <c r="AT34" s="142">
        <f t="shared" ref="AT34" si="20">IF(AT32-AP35&lt;0,AT31-AP34-1,AT31-AP34)</f>
        <v>15</v>
      </c>
      <c r="AU34" s="143"/>
      <c r="AV34" s="143"/>
      <c r="AW34" s="96" t="s">
        <v>6</v>
      </c>
      <c r="AX34" s="148"/>
      <c r="AY34" s="149"/>
      <c r="AZ34" s="150"/>
      <c r="BA34" s="127" t="str">
        <f t="shared" ref="BA34" si="21">IF(AP35&gt;$AQ$9,"時間単位年休１日の時間数よりも大きい時間数が入力されています。","")</f>
        <v/>
      </c>
      <c r="BB34" s="128"/>
      <c r="BC34" s="128"/>
      <c r="BD34" s="128"/>
      <c r="BE34" s="128"/>
      <c r="BF34" s="128"/>
      <c r="BG34" s="128"/>
      <c r="BH34" s="128"/>
      <c r="BI34" s="128"/>
      <c r="BJ34" s="129"/>
      <c r="BK34" s="82"/>
      <c r="BL34" s="82"/>
      <c r="BM34" s="82"/>
      <c r="BN34" s="82"/>
      <c r="BO34" s="53"/>
      <c r="BP34" s="12"/>
      <c r="BQ34" s="12"/>
      <c r="BR34" s="12"/>
      <c r="BS34" s="12"/>
      <c r="BT34" s="12"/>
      <c r="BU34" s="12"/>
      <c r="BV34" s="12"/>
      <c r="BW34" s="12"/>
      <c r="BX34" s="12"/>
      <c r="BY34" s="12"/>
      <c r="BZ34" s="12"/>
      <c r="CA34" s="50"/>
      <c r="CB34" s="50"/>
      <c r="CC34" s="50"/>
      <c r="CD34" s="2"/>
      <c r="CE34" s="9"/>
      <c r="CG34" s="19">
        <f>SUMPRODUCT(AT31,$CI$7)+AT33</f>
        <v>105</v>
      </c>
      <c r="CH34" s="19">
        <f>IF(E34="",E36,SUMPRODUCT(E34,$CI$7)+E36)</f>
        <v>0</v>
      </c>
      <c r="CI34" s="10">
        <f>SUM(CG34,-CH34)</f>
        <v>105</v>
      </c>
      <c r="CJ34" s="19">
        <f>SUMPRODUCT(CI34,1/$CI$7)</f>
        <v>15</v>
      </c>
      <c r="CK34" s="10">
        <f>ROUNDDOWN(CJ34,0)</f>
        <v>15</v>
      </c>
      <c r="CL34" s="19">
        <f>MOD(CI34,$CI$7)</f>
        <v>0</v>
      </c>
      <c r="CM34" s="10"/>
      <c r="CN34" s="11">
        <f>IF(A34="計画的付与",E34,0)</f>
        <v>0</v>
      </c>
      <c r="CO34" s="10">
        <f>IF(A34="計画的付与",AP34,0)</f>
        <v>0</v>
      </c>
      <c r="CP34" s="10">
        <v>5.5</v>
      </c>
      <c r="CQ34" s="24">
        <v>10</v>
      </c>
      <c r="CR34" s="24">
        <v>11</v>
      </c>
      <c r="CS34" s="28">
        <v>10</v>
      </c>
      <c r="CT34" s="10"/>
      <c r="CV34"/>
    </row>
    <row r="35" spans="1:100" ht="54" customHeight="1" x14ac:dyDescent="0.15">
      <c r="A35" s="175"/>
      <c r="B35" s="176"/>
      <c r="C35" s="176"/>
      <c r="D35" s="176"/>
      <c r="E35" s="176"/>
      <c r="F35" s="176"/>
      <c r="G35" s="176"/>
      <c r="H35" s="181" t="s">
        <v>8</v>
      </c>
      <c r="I35" s="185"/>
      <c r="J35" s="186"/>
      <c r="K35" s="180" t="s">
        <v>4</v>
      </c>
      <c r="L35" s="180"/>
      <c r="M35" s="186"/>
      <c r="N35" s="186"/>
      <c r="O35" s="186"/>
      <c r="P35" s="87" t="s">
        <v>6</v>
      </c>
      <c r="Q35" s="209"/>
      <c r="R35" s="210"/>
      <c r="S35" s="88" t="s">
        <v>14</v>
      </c>
      <c r="T35" s="186"/>
      <c r="U35" s="232"/>
      <c r="V35" s="232"/>
      <c r="W35" s="89" t="s">
        <v>15</v>
      </c>
      <c r="X35" s="206" t="s">
        <v>16</v>
      </c>
      <c r="Y35" s="211"/>
      <c r="Z35" s="219"/>
      <c r="AA35" s="146"/>
      <c r="AB35" s="222"/>
      <c r="AC35" s="123"/>
      <c r="AD35" s="124"/>
      <c r="AE35" s="76" t="str">
        <f>IF(AD34="承認",I35,"")</f>
        <v/>
      </c>
      <c r="AF35" s="93" t="s">
        <v>4</v>
      </c>
      <c r="AG35" s="90" t="str">
        <f>IF(AD34="承認",M35,"")</f>
        <v/>
      </c>
      <c r="AH35" s="93" t="s">
        <v>6</v>
      </c>
      <c r="AI35" s="90" t="str">
        <f>IF(AD34="承認",Q35,"")</f>
        <v/>
      </c>
      <c r="AJ35" s="77" t="s">
        <v>14</v>
      </c>
      <c r="AK35" s="202" t="str">
        <f>IF(AD34="承認",T35,"")</f>
        <v/>
      </c>
      <c r="AL35" s="203"/>
      <c r="AM35" s="94" t="s">
        <v>15</v>
      </c>
      <c r="AN35" s="136" t="s">
        <v>16</v>
      </c>
      <c r="AO35" s="137"/>
      <c r="AP35" s="191"/>
      <c r="AQ35" s="121"/>
      <c r="AR35" s="121"/>
      <c r="AS35" s="211" t="s">
        <v>8</v>
      </c>
      <c r="AT35" s="196">
        <f t="shared" ref="AT35" si="22">CB36</f>
        <v>0</v>
      </c>
      <c r="AU35" s="197"/>
      <c r="AV35" s="67"/>
      <c r="AW35" s="212" t="s">
        <v>8</v>
      </c>
      <c r="AX35" s="151"/>
      <c r="AY35" s="152"/>
      <c r="AZ35" s="153"/>
      <c r="BA35" s="130"/>
      <c r="BB35" s="131"/>
      <c r="BC35" s="131"/>
      <c r="BD35" s="131"/>
      <c r="BE35" s="131"/>
      <c r="BF35" s="131"/>
      <c r="BG35" s="131"/>
      <c r="BH35" s="131"/>
      <c r="BI35" s="131"/>
      <c r="BJ35" s="132"/>
      <c r="BK35" s="82"/>
      <c r="BL35" s="82"/>
      <c r="BM35" s="82"/>
      <c r="BN35" s="82"/>
      <c r="BO35" s="54"/>
      <c r="BP35" s="12"/>
      <c r="BQ35" s="12"/>
      <c r="BR35" s="12"/>
      <c r="BS35" s="12"/>
      <c r="BT35" s="12"/>
      <c r="BU35" s="12"/>
      <c r="BV35" s="12"/>
      <c r="BW35" s="12"/>
      <c r="BX35" s="12"/>
      <c r="BY35" s="12"/>
      <c r="BZ35" s="12"/>
      <c r="CA35" s="50"/>
      <c r="CB35" s="50"/>
      <c r="CC35" s="50"/>
      <c r="CD35" s="50"/>
      <c r="CE35" s="18"/>
      <c r="CG35" s="51"/>
      <c r="CH35" s="51"/>
      <c r="CI35" s="51"/>
      <c r="CJ35" s="51"/>
      <c r="CK35" s="51"/>
      <c r="CL35" s="51"/>
      <c r="CM35" s="51"/>
      <c r="CN35" s="49"/>
      <c r="CO35" s="51"/>
      <c r="CP35" s="51"/>
      <c r="CQ35" s="51"/>
      <c r="CR35" s="51"/>
      <c r="CS35" s="28"/>
      <c r="CT35" s="51"/>
      <c r="CV35"/>
    </row>
    <row r="36" spans="1:100" ht="54" customHeight="1" x14ac:dyDescent="0.15">
      <c r="A36" s="177"/>
      <c r="B36" s="178"/>
      <c r="C36" s="178"/>
      <c r="D36" s="178"/>
      <c r="E36" s="178"/>
      <c r="F36" s="178"/>
      <c r="G36" s="178"/>
      <c r="H36" s="182"/>
      <c r="I36" s="231"/>
      <c r="J36" s="187"/>
      <c r="K36" s="179" t="s">
        <v>4</v>
      </c>
      <c r="L36" s="179"/>
      <c r="M36" s="187"/>
      <c r="N36" s="187"/>
      <c r="O36" s="187"/>
      <c r="P36" s="94" t="s">
        <v>6</v>
      </c>
      <c r="Q36" s="187"/>
      <c r="R36" s="188"/>
      <c r="S36" s="91" t="s">
        <v>14</v>
      </c>
      <c r="T36" s="187"/>
      <c r="U36" s="188"/>
      <c r="V36" s="188"/>
      <c r="W36" s="70" t="s">
        <v>15</v>
      </c>
      <c r="X36" s="189" t="s">
        <v>17</v>
      </c>
      <c r="Y36" s="190"/>
      <c r="Z36" s="220"/>
      <c r="AA36" s="147"/>
      <c r="AB36" s="223"/>
      <c r="AC36" s="125"/>
      <c r="AD36" s="126"/>
      <c r="AE36" s="78" t="str">
        <f>IF(AD34="承認",I36,"")</f>
        <v/>
      </c>
      <c r="AF36" s="93" t="s">
        <v>4</v>
      </c>
      <c r="AG36" s="98" t="str">
        <f>IF(AD34="承認",M36,"")</f>
        <v/>
      </c>
      <c r="AH36" s="93" t="s">
        <v>6</v>
      </c>
      <c r="AI36" s="92" t="str">
        <f>IF(AD34="承認",Q36,"")</f>
        <v/>
      </c>
      <c r="AJ36" s="79" t="s">
        <v>14</v>
      </c>
      <c r="AK36" s="204" t="str">
        <f>IF(AD34="承認",T36,"")</f>
        <v/>
      </c>
      <c r="AL36" s="205"/>
      <c r="AM36" s="94" t="s">
        <v>15</v>
      </c>
      <c r="AN36" s="136" t="s">
        <v>17</v>
      </c>
      <c r="AO36" s="137"/>
      <c r="AP36" s="192"/>
      <c r="AQ36" s="147"/>
      <c r="AR36" s="147"/>
      <c r="AS36" s="190"/>
      <c r="AT36" s="192"/>
      <c r="AU36" s="147"/>
      <c r="AV36" s="68">
        <f t="shared" ref="AV36" si="23">CC36</f>
        <v>0</v>
      </c>
      <c r="AW36" s="190"/>
      <c r="AX36" s="154"/>
      <c r="AY36" s="155"/>
      <c r="AZ36" s="156"/>
      <c r="BA36" s="133"/>
      <c r="BB36" s="134"/>
      <c r="BC36" s="134"/>
      <c r="BD36" s="134"/>
      <c r="BE36" s="134"/>
      <c r="BF36" s="134"/>
      <c r="BG36" s="134"/>
      <c r="BH36" s="134"/>
      <c r="BI36" s="134"/>
      <c r="BJ36" s="135"/>
      <c r="BK36" s="82"/>
      <c r="BL36" s="82"/>
      <c r="BM36" s="82"/>
      <c r="BN36" s="82"/>
      <c r="BO36" s="53"/>
      <c r="BP36" s="12"/>
      <c r="BQ36" s="12"/>
      <c r="BR36" s="12"/>
      <c r="BS36" s="12"/>
      <c r="BT36" s="12"/>
      <c r="BU36" s="12"/>
      <c r="BV36" s="12"/>
      <c r="BW36" s="12"/>
      <c r="BX36" s="12"/>
      <c r="BY36" s="12"/>
      <c r="BZ36" s="7">
        <f>IF(AT32+AV33/60-AP35&lt;0,AT32+$CI$7+AV33/60-AP35,AT32+AV33/60-AP35)</f>
        <v>0</v>
      </c>
      <c r="CA36" s="8">
        <f t="shared" ref="CA36" si="24">SUMPRODUCT(BZ36,60)</f>
        <v>0</v>
      </c>
      <c r="CB36">
        <f t="shared" ref="CB36" si="25">ROUNDDOWN(BZ36,0)</f>
        <v>0</v>
      </c>
      <c r="CC36" s="8">
        <f t="shared" ref="CC36" si="26">MOD(CA36,60)</f>
        <v>0</v>
      </c>
      <c r="CD36" s="2"/>
      <c r="CE36" s="9"/>
      <c r="CG36" s="19"/>
      <c r="CH36" s="19"/>
      <c r="CI36" s="10"/>
      <c r="CJ36" s="19"/>
      <c r="CK36" s="10"/>
      <c r="CL36" s="19"/>
      <c r="CM36" s="10"/>
      <c r="CO36" s="10"/>
      <c r="CP36" s="10">
        <v>6</v>
      </c>
      <c r="CQ36" s="24">
        <v>11</v>
      </c>
      <c r="CR36" s="24">
        <v>12</v>
      </c>
      <c r="CS36" s="28">
        <v>11</v>
      </c>
      <c r="CT36" s="10"/>
      <c r="CV36"/>
    </row>
    <row r="37" spans="1:100" ht="54" customHeight="1" x14ac:dyDescent="0.15">
      <c r="A37" s="173"/>
      <c r="B37" s="174"/>
      <c r="C37" s="174"/>
      <c r="D37" s="174"/>
      <c r="E37" s="174"/>
      <c r="F37" s="174"/>
      <c r="G37" s="174"/>
      <c r="H37" s="105" t="s">
        <v>6</v>
      </c>
      <c r="I37" s="183"/>
      <c r="J37" s="184"/>
      <c r="K37" s="180" t="s">
        <v>4</v>
      </c>
      <c r="L37" s="180"/>
      <c r="M37" s="224"/>
      <c r="N37" s="184"/>
      <c r="O37" s="184"/>
      <c r="P37" s="87" t="s">
        <v>6</v>
      </c>
      <c r="Q37" s="180" t="s">
        <v>16</v>
      </c>
      <c r="R37" s="180"/>
      <c r="S37" s="86"/>
      <c r="T37" s="180" t="s">
        <v>4</v>
      </c>
      <c r="U37" s="180"/>
      <c r="V37" s="86"/>
      <c r="W37" s="89" t="s">
        <v>6</v>
      </c>
      <c r="X37" s="206" t="s">
        <v>17</v>
      </c>
      <c r="Y37" s="207"/>
      <c r="Z37" s="218"/>
      <c r="AA37" s="121" t="s">
        <v>4</v>
      </c>
      <c r="AB37" s="221"/>
      <c r="AC37" s="121" t="s">
        <v>6</v>
      </c>
      <c r="AD37" s="122"/>
      <c r="AE37" s="71" t="str">
        <f>IF(AD37="承認",I37,"")</f>
        <v/>
      </c>
      <c r="AF37" s="72" t="s">
        <v>4</v>
      </c>
      <c r="AG37" s="73" t="str">
        <f>IF(AD37="承認",M37,"")</f>
        <v/>
      </c>
      <c r="AH37" s="72" t="s">
        <v>6</v>
      </c>
      <c r="AI37" s="72" t="s">
        <v>16</v>
      </c>
      <c r="AJ37" s="73" t="str">
        <f>IF(AD37="承認",S37,"")</f>
        <v/>
      </c>
      <c r="AK37" s="74" t="s">
        <v>4</v>
      </c>
      <c r="AL37" s="73" t="str">
        <f>IF(AD37="承認",V37,"")</f>
        <v/>
      </c>
      <c r="AM37" s="75" t="s">
        <v>6</v>
      </c>
      <c r="AN37" s="200" t="s">
        <v>17</v>
      </c>
      <c r="AO37" s="201"/>
      <c r="AP37" s="144"/>
      <c r="AQ37" s="145"/>
      <c r="AR37" s="145"/>
      <c r="AS37" s="101" t="s">
        <v>6</v>
      </c>
      <c r="AT37" s="142">
        <f t="shared" ref="AT37" si="27">IF(AT35-AP38&lt;0,AT34-AP37-1,AT34-AP37)</f>
        <v>15</v>
      </c>
      <c r="AU37" s="143"/>
      <c r="AV37" s="143"/>
      <c r="AW37" s="96" t="s">
        <v>6</v>
      </c>
      <c r="AX37" s="148"/>
      <c r="AY37" s="149"/>
      <c r="AZ37" s="150"/>
      <c r="BA37" s="127" t="str">
        <f t="shared" ref="BA37" si="28">IF(AP38&gt;$AQ$9,"時間単位年休１日の時間数よりも大きい時間数が入力されています。","")</f>
        <v/>
      </c>
      <c r="BB37" s="128"/>
      <c r="BC37" s="128"/>
      <c r="BD37" s="128"/>
      <c r="BE37" s="128"/>
      <c r="BF37" s="128"/>
      <c r="BG37" s="128"/>
      <c r="BH37" s="128"/>
      <c r="BI37" s="128"/>
      <c r="BJ37" s="129"/>
      <c r="BK37" s="82"/>
      <c r="BL37" s="82"/>
      <c r="BM37" s="82"/>
      <c r="BN37" s="82"/>
      <c r="BO37" s="53"/>
      <c r="BP37" s="12"/>
      <c r="BQ37" s="12"/>
      <c r="BR37" s="12"/>
      <c r="BS37" s="12"/>
      <c r="BT37" s="12"/>
      <c r="BU37" s="12"/>
      <c r="BV37" s="12"/>
      <c r="BW37" s="12"/>
      <c r="BX37" s="12"/>
      <c r="BY37" s="12"/>
      <c r="BZ37" s="12"/>
      <c r="CA37" s="50"/>
      <c r="CB37" s="50"/>
      <c r="CC37" s="50"/>
      <c r="CD37" s="2"/>
      <c r="CE37" s="9"/>
      <c r="CG37" s="19">
        <f>SUMPRODUCT(AT34,$CI$7)+AT36</f>
        <v>105</v>
      </c>
      <c r="CH37" s="19">
        <f>IF(E37="",E39,SUMPRODUCT(E37,$CI$7)+E39)</f>
        <v>0</v>
      </c>
      <c r="CI37" s="10">
        <f>SUM(CG37,-CH37)</f>
        <v>105</v>
      </c>
      <c r="CJ37" s="19">
        <f>SUMPRODUCT(CI37,1/$CI$7)</f>
        <v>15</v>
      </c>
      <c r="CK37" s="10">
        <f>ROUNDDOWN(CJ37,0)</f>
        <v>15</v>
      </c>
      <c r="CL37" s="19">
        <f>MOD(CI37,$CI$7)</f>
        <v>0</v>
      </c>
      <c r="CM37" s="10"/>
      <c r="CN37" s="11">
        <f>IF(A37="計画的付与",E37,0)</f>
        <v>0</v>
      </c>
      <c r="CO37" s="10">
        <f>IF(A37="計画的付与",AP37,0)</f>
        <v>0</v>
      </c>
      <c r="CP37" s="10">
        <v>6.5</v>
      </c>
      <c r="CQ37" s="24">
        <v>12</v>
      </c>
      <c r="CR37" s="24">
        <v>13</v>
      </c>
      <c r="CS37" s="28">
        <v>12</v>
      </c>
      <c r="CT37" s="10"/>
      <c r="CV37"/>
    </row>
    <row r="38" spans="1:100" ht="54" customHeight="1" x14ac:dyDescent="0.15">
      <c r="A38" s="175"/>
      <c r="B38" s="176"/>
      <c r="C38" s="176"/>
      <c r="D38" s="176"/>
      <c r="E38" s="176"/>
      <c r="F38" s="176"/>
      <c r="G38" s="176"/>
      <c r="H38" s="181" t="s">
        <v>8</v>
      </c>
      <c r="I38" s="185"/>
      <c r="J38" s="186"/>
      <c r="K38" s="180" t="s">
        <v>4</v>
      </c>
      <c r="L38" s="180"/>
      <c r="M38" s="186"/>
      <c r="N38" s="186"/>
      <c r="O38" s="186"/>
      <c r="P38" s="87" t="s">
        <v>6</v>
      </c>
      <c r="Q38" s="209"/>
      <c r="R38" s="210"/>
      <c r="S38" s="88" t="s">
        <v>14</v>
      </c>
      <c r="T38" s="186"/>
      <c r="U38" s="232"/>
      <c r="V38" s="232"/>
      <c r="W38" s="89" t="s">
        <v>15</v>
      </c>
      <c r="X38" s="206" t="s">
        <v>16</v>
      </c>
      <c r="Y38" s="211"/>
      <c r="Z38" s="219"/>
      <c r="AA38" s="146"/>
      <c r="AB38" s="222"/>
      <c r="AC38" s="123"/>
      <c r="AD38" s="124"/>
      <c r="AE38" s="76" t="str">
        <f>IF(AD37="承認",I38,"")</f>
        <v/>
      </c>
      <c r="AF38" s="93" t="s">
        <v>4</v>
      </c>
      <c r="AG38" s="90" t="str">
        <f>IF(AD37="承認",M38,"")</f>
        <v/>
      </c>
      <c r="AH38" s="93" t="s">
        <v>6</v>
      </c>
      <c r="AI38" s="90" t="str">
        <f>IF(AD37="承認",Q38,"")</f>
        <v/>
      </c>
      <c r="AJ38" s="77" t="s">
        <v>14</v>
      </c>
      <c r="AK38" s="202" t="str">
        <f>IF(AD37="承認",T38,"")</f>
        <v/>
      </c>
      <c r="AL38" s="203"/>
      <c r="AM38" s="94" t="s">
        <v>15</v>
      </c>
      <c r="AN38" s="136" t="s">
        <v>16</v>
      </c>
      <c r="AO38" s="137"/>
      <c r="AP38" s="191"/>
      <c r="AQ38" s="121"/>
      <c r="AR38" s="121"/>
      <c r="AS38" s="211" t="s">
        <v>8</v>
      </c>
      <c r="AT38" s="196">
        <f t="shared" ref="AT38" si="29">CB39</f>
        <v>0</v>
      </c>
      <c r="AU38" s="197"/>
      <c r="AV38" s="67"/>
      <c r="AW38" s="212" t="s">
        <v>8</v>
      </c>
      <c r="AX38" s="151"/>
      <c r="AY38" s="152"/>
      <c r="AZ38" s="153"/>
      <c r="BA38" s="130"/>
      <c r="BB38" s="131"/>
      <c r="BC38" s="131"/>
      <c r="BD38" s="131"/>
      <c r="BE38" s="131"/>
      <c r="BF38" s="131"/>
      <c r="BG38" s="131"/>
      <c r="BH38" s="131"/>
      <c r="BI38" s="131"/>
      <c r="BJ38" s="132"/>
      <c r="BK38" s="82"/>
      <c r="BL38" s="82"/>
      <c r="BM38" s="82"/>
      <c r="BN38" s="82"/>
      <c r="BO38" s="54"/>
      <c r="BP38" s="12"/>
      <c r="BQ38" s="12"/>
      <c r="BR38" s="12"/>
      <c r="BS38" s="12"/>
      <c r="BT38" s="12"/>
      <c r="BU38" s="12"/>
      <c r="BV38" s="12"/>
      <c r="BW38" s="12"/>
      <c r="BX38" s="12"/>
      <c r="BY38" s="12"/>
      <c r="BZ38" s="12"/>
      <c r="CA38" s="50"/>
      <c r="CB38" s="50"/>
      <c r="CC38" s="50"/>
      <c r="CD38" s="50"/>
      <c r="CE38" s="18"/>
      <c r="CG38" s="51"/>
      <c r="CH38" s="51"/>
      <c r="CI38" s="51"/>
      <c r="CJ38" s="51"/>
      <c r="CK38" s="51"/>
      <c r="CL38" s="51"/>
      <c r="CM38" s="51"/>
      <c r="CN38" s="49"/>
      <c r="CO38" s="51"/>
      <c r="CP38" s="51"/>
      <c r="CQ38" s="51"/>
      <c r="CR38" s="51"/>
      <c r="CS38" s="28"/>
      <c r="CT38" s="51"/>
      <c r="CV38"/>
    </row>
    <row r="39" spans="1:100" ht="54" customHeight="1" x14ac:dyDescent="0.15">
      <c r="A39" s="177"/>
      <c r="B39" s="178"/>
      <c r="C39" s="178"/>
      <c r="D39" s="178"/>
      <c r="E39" s="178"/>
      <c r="F39" s="178"/>
      <c r="G39" s="178"/>
      <c r="H39" s="182"/>
      <c r="I39" s="231"/>
      <c r="J39" s="187"/>
      <c r="K39" s="179" t="s">
        <v>4</v>
      </c>
      <c r="L39" s="179"/>
      <c r="M39" s="187"/>
      <c r="N39" s="187"/>
      <c r="O39" s="187"/>
      <c r="P39" s="94" t="s">
        <v>6</v>
      </c>
      <c r="Q39" s="187"/>
      <c r="R39" s="188"/>
      <c r="S39" s="91" t="s">
        <v>14</v>
      </c>
      <c r="T39" s="187"/>
      <c r="U39" s="188"/>
      <c r="V39" s="188"/>
      <c r="W39" s="70" t="s">
        <v>15</v>
      </c>
      <c r="X39" s="189" t="s">
        <v>17</v>
      </c>
      <c r="Y39" s="190"/>
      <c r="Z39" s="220"/>
      <c r="AA39" s="147"/>
      <c r="AB39" s="223"/>
      <c r="AC39" s="125"/>
      <c r="AD39" s="126"/>
      <c r="AE39" s="78" t="str">
        <f>IF(AD37="承認",I39,"")</f>
        <v/>
      </c>
      <c r="AF39" s="93" t="s">
        <v>4</v>
      </c>
      <c r="AG39" s="98" t="str">
        <f>IF(AD37="承認",M39,"")</f>
        <v/>
      </c>
      <c r="AH39" s="93" t="s">
        <v>6</v>
      </c>
      <c r="AI39" s="92" t="str">
        <f>IF(AD37="承認",Q39,"")</f>
        <v/>
      </c>
      <c r="AJ39" s="79" t="s">
        <v>14</v>
      </c>
      <c r="AK39" s="204" t="str">
        <f>IF(AD37="承認",T39,"")</f>
        <v/>
      </c>
      <c r="AL39" s="205"/>
      <c r="AM39" s="94" t="s">
        <v>15</v>
      </c>
      <c r="AN39" s="136" t="s">
        <v>17</v>
      </c>
      <c r="AO39" s="137"/>
      <c r="AP39" s="192"/>
      <c r="AQ39" s="147"/>
      <c r="AR39" s="147"/>
      <c r="AS39" s="190"/>
      <c r="AT39" s="192"/>
      <c r="AU39" s="147"/>
      <c r="AV39" s="68">
        <f t="shared" ref="AV39" si="30">CC39</f>
        <v>0</v>
      </c>
      <c r="AW39" s="190"/>
      <c r="AX39" s="154"/>
      <c r="AY39" s="155"/>
      <c r="AZ39" s="156"/>
      <c r="BA39" s="133"/>
      <c r="BB39" s="134"/>
      <c r="BC39" s="134"/>
      <c r="BD39" s="134"/>
      <c r="BE39" s="134"/>
      <c r="BF39" s="134"/>
      <c r="BG39" s="134"/>
      <c r="BH39" s="134"/>
      <c r="BI39" s="134"/>
      <c r="BJ39" s="135"/>
      <c r="BK39" s="82"/>
      <c r="BL39" s="82"/>
      <c r="BM39" s="82"/>
      <c r="BN39" s="82"/>
      <c r="BO39" s="53"/>
      <c r="BP39" s="12"/>
      <c r="BQ39" s="12"/>
      <c r="BR39" s="12"/>
      <c r="BS39" s="12"/>
      <c r="BT39" s="12"/>
      <c r="BU39" s="12"/>
      <c r="BV39" s="12"/>
      <c r="BW39" s="12"/>
      <c r="BX39" s="12"/>
      <c r="BY39" s="12"/>
      <c r="BZ39" s="7">
        <f>IF(AT35+AV36/60-AP38&lt;0,AT35+$CI$7+AV36/60-AP38,AT35+AV36/60-AP38)</f>
        <v>0</v>
      </c>
      <c r="CA39" s="8">
        <f t="shared" ref="CA39" si="31">SUMPRODUCT(BZ39,60)</f>
        <v>0</v>
      </c>
      <c r="CB39">
        <f t="shared" ref="CB39" si="32">ROUNDDOWN(BZ39,0)</f>
        <v>0</v>
      </c>
      <c r="CC39" s="8">
        <f t="shared" ref="CC39" si="33">MOD(CA39,60)</f>
        <v>0</v>
      </c>
      <c r="CD39" s="2"/>
      <c r="CE39" s="9"/>
      <c r="CG39" s="19"/>
      <c r="CH39" s="19"/>
      <c r="CI39" s="10"/>
      <c r="CJ39" s="19"/>
      <c r="CK39" s="10"/>
      <c r="CL39" s="19"/>
      <c r="CM39" s="10"/>
      <c r="CO39" s="10"/>
      <c r="CP39" s="10">
        <v>7</v>
      </c>
      <c r="CQ39" s="24">
        <v>13</v>
      </c>
      <c r="CR39" s="24">
        <v>14</v>
      </c>
      <c r="CS39" s="28">
        <v>13</v>
      </c>
      <c r="CT39" s="10"/>
      <c r="CV39"/>
    </row>
    <row r="40" spans="1:100" ht="54" customHeight="1" x14ac:dyDescent="0.15">
      <c r="A40" s="173"/>
      <c r="B40" s="174"/>
      <c r="C40" s="174"/>
      <c r="D40" s="174"/>
      <c r="E40" s="174"/>
      <c r="F40" s="174"/>
      <c r="G40" s="174"/>
      <c r="H40" s="105" t="s">
        <v>6</v>
      </c>
      <c r="I40" s="183"/>
      <c r="J40" s="184"/>
      <c r="K40" s="180" t="s">
        <v>4</v>
      </c>
      <c r="L40" s="180"/>
      <c r="M40" s="224"/>
      <c r="N40" s="184"/>
      <c r="O40" s="184"/>
      <c r="P40" s="87" t="s">
        <v>6</v>
      </c>
      <c r="Q40" s="180" t="s">
        <v>16</v>
      </c>
      <c r="R40" s="180"/>
      <c r="S40" s="86"/>
      <c r="T40" s="180" t="s">
        <v>4</v>
      </c>
      <c r="U40" s="180"/>
      <c r="V40" s="86"/>
      <c r="W40" s="89" t="s">
        <v>6</v>
      </c>
      <c r="X40" s="206" t="s">
        <v>17</v>
      </c>
      <c r="Y40" s="207"/>
      <c r="Z40" s="218"/>
      <c r="AA40" s="121" t="s">
        <v>4</v>
      </c>
      <c r="AB40" s="221"/>
      <c r="AC40" s="121" t="s">
        <v>6</v>
      </c>
      <c r="AD40" s="122"/>
      <c r="AE40" s="71" t="str">
        <f>IF(AD40="承認",I40,"")</f>
        <v/>
      </c>
      <c r="AF40" s="72" t="s">
        <v>4</v>
      </c>
      <c r="AG40" s="73" t="str">
        <f>IF(AD40="承認",M40,"")</f>
        <v/>
      </c>
      <c r="AH40" s="72" t="s">
        <v>6</v>
      </c>
      <c r="AI40" s="72" t="s">
        <v>16</v>
      </c>
      <c r="AJ40" s="73" t="str">
        <f>IF(AD40="承認",S40,"")</f>
        <v/>
      </c>
      <c r="AK40" s="74" t="s">
        <v>4</v>
      </c>
      <c r="AL40" s="73" t="str">
        <f>IF(AD40="承認",V40,"")</f>
        <v/>
      </c>
      <c r="AM40" s="75" t="s">
        <v>6</v>
      </c>
      <c r="AN40" s="200" t="s">
        <v>17</v>
      </c>
      <c r="AO40" s="201"/>
      <c r="AP40" s="144"/>
      <c r="AQ40" s="145"/>
      <c r="AR40" s="145"/>
      <c r="AS40" s="101" t="s">
        <v>6</v>
      </c>
      <c r="AT40" s="142">
        <f t="shared" ref="AT40" si="34">IF(AT38-AP41&lt;0,AT37-AP40-1,AT37-AP40)</f>
        <v>15</v>
      </c>
      <c r="AU40" s="143"/>
      <c r="AV40" s="143"/>
      <c r="AW40" s="96" t="s">
        <v>6</v>
      </c>
      <c r="AX40" s="148"/>
      <c r="AY40" s="149"/>
      <c r="AZ40" s="150"/>
      <c r="BA40" s="127" t="str">
        <f t="shared" ref="BA40" si="35">IF(AP41&gt;$AQ$9,"時間単位年休１日の時間数よりも大きい時間数が入力されています。","")</f>
        <v/>
      </c>
      <c r="BB40" s="128"/>
      <c r="BC40" s="128"/>
      <c r="BD40" s="128"/>
      <c r="BE40" s="128"/>
      <c r="BF40" s="128"/>
      <c r="BG40" s="128"/>
      <c r="BH40" s="128"/>
      <c r="BI40" s="128"/>
      <c r="BJ40" s="129"/>
      <c r="BK40" s="82"/>
      <c r="BL40" s="82"/>
      <c r="BM40" s="82"/>
      <c r="BN40" s="82"/>
      <c r="BO40" s="53"/>
      <c r="BP40" s="12"/>
      <c r="BQ40" s="12"/>
      <c r="BR40" s="12"/>
      <c r="BS40" s="12"/>
      <c r="BT40" s="12"/>
      <c r="BU40" s="12"/>
      <c r="BV40" s="12"/>
      <c r="BW40" s="12"/>
      <c r="BX40" s="12"/>
      <c r="BY40" s="12"/>
      <c r="BZ40" s="12"/>
      <c r="CA40" s="50"/>
      <c r="CB40" s="50"/>
      <c r="CC40" s="50"/>
      <c r="CD40" s="2"/>
      <c r="CE40" s="9"/>
      <c r="CG40" s="19">
        <f>SUMPRODUCT(AT37,$CI$7)+AT39</f>
        <v>105</v>
      </c>
      <c r="CH40" s="19">
        <f>IF(E40="",E42,SUMPRODUCT(E40,$CI$7)+E42)</f>
        <v>0</v>
      </c>
      <c r="CI40" s="10">
        <f>SUM(CG40,-CH40)</f>
        <v>105</v>
      </c>
      <c r="CJ40" s="19">
        <f>SUMPRODUCT(CI40,1/$CI$7)</f>
        <v>15</v>
      </c>
      <c r="CK40" s="10">
        <f>ROUNDDOWN(CJ40,0)</f>
        <v>15</v>
      </c>
      <c r="CL40" s="19">
        <f>MOD(CI40,$CI$7)</f>
        <v>0</v>
      </c>
      <c r="CM40" s="10"/>
      <c r="CN40" s="11">
        <f>IF(A40="計画的付与",E40,0)</f>
        <v>0</v>
      </c>
      <c r="CO40" s="10">
        <f>IF(A40="計画的付与",AP40,0)</f>
        <v>0</v>
      </c>
      <c r="CP40" s="10">
        <v>7.5</v>
      </c>
      <c r="CQ40" s="24">
        <v>14</v>
      </c>
      <c r="CR40" s="24">
        <v>15</v>
      </c>
      <c r="CS40" s="28">
        <v>14</v>
      </c>
      <c r="CT40" s="10"/>
      <c r="CV40"/>
    </row>
    <row r="41" spans="1:100" ht="54" customHeight="1" x14ac:dyDescent="0.15">
      <c r="A41" s="175"/>
      <c r="B41" s="176"/>
      <c r="C41" s="176"/>
      <c r="D41" s="176"/>
      <c r="E41" s="176"/>
      <c r="F41" s="176"/>
      <c r="G41" s="176"/>
      <c r="H41" s="181" t="s">
        <v>8</v>
      </c>
      <c r="I41" s="185"/>
      <c r="J41" s="186"/>
      <c r="K41" s="180" t="s">
        <v>4</v>
      </c>
      <c r="L41" s="180"/>
      <c r="M41" s="186"/>
      <c r="N41" s="186"/>
      <c r="O41" s="186"/>
      <c r="P41" s="87" t="s">
        <v>6</v>
      </c>
      <c r="Q41" s="209"/>
      <c r="R41" s="210"/>
      <c r="S41" s="88" t="s">
        <v>14</v>
      </c>
      <c r="T41" s="186"/>
      <c r="U41" s="232"/>
      <c r="V41" s="232"/>
      <c r="W41" s="89" t="s">
        <v>15</v>
      </c>
      <c r="X41" s="206" t="s">
        <v>16</v>
      </c>
      <c r="Y41" s="211"/>
      <c r="Z41" s="219"/>
      <c r="AA41" s="146"/>
      <c r="AB41" s="222"/>
      <c r="AC41" s="123"/>
      <c r="AD41" s="124"/>
      <c r="AE41" s="76" t="str">
        <f>IF(AD40="承認",I41,"")</f>
        <v/>
      </c>
      <c r="AF41" s="93" t="s">
        <v>4</v>
      </c>
      <c r="AG41" s="90" t="str">
        <f>IF(AD40="承認",M41,"")</f>
        <v/>
      </c>
      <c r="AH41" s="93" t="s">
        <v>6</v>
      </c>
      <c r="AI41" s="90" t="str">
        <f>IF(AD40="承認",Q41,"")</f>
        <v/>
      </c>
      <c r="AJ41" s="77" t="s">
        <v>14</v>
      </c>
      <c r="AK41" s="202" t="str">
        <f>IF(AD40="承認",T41,"")</f>
        <v/>
      </c>
      <c r="AL41" s="203"/>
      <c r="AM41" s="94" t="s">
        <v>15</v>
      </c>
      <c r="AN41" s="136" t="s">
        <v>16</v>
      </c>
      <c r="AO41" s="137"/>
      <c r="AP41" s="191"/>
      <c r="AQ41" s="121"/>
      <c r="AR41" s="121"/>
      <c r="AS41" s="211" t="s">
        <v>8</v>
      </c>
      <c r="AT41" s="196">
        <f t="shared" ref="AT41" si="36">CB42</f>
        <v>0</v>
      </c>
      <c r="AU41" s="146"/>
      <c r="AV41" s="67"/>
      <c r="AW41" s="212" t="s">
        <v>8</v>
      </c>
      <c r="AX41" s="151"/>
      <c r="AY41" s="152"/>
      <c r="AZ41" s="153"/>
      <c r="BA41" s="130"/>
      <c r="BB41" s="131"/>
      <c r="BC41" s="131"/>
      <c r="BD41" s="131"/>
      <c r="BE41" s="131"/>
      <c r="BF41" s="131"/>
      <c r="BG41" s="131"/>
      <c r="BH41" s="131"/>
      <c r="BI41" s="131"/>
      <c r="BJ41" s="132"/>
      <c r="BK41" s="82"/>
      <c r="BL41" s="82"/>
      <c r="BM41" s="82"/>
      <c r="BN41" s="82"/>
      <c r="BO41" s="54"/>
      <c r="BP41" s="12"/>
      <c r="BQ41" s="12"/>
      <c r="BR41" s="12"/>
      <c r="BS41" s="12"/>
      <c r="BT41" s="12"/>
      <c r="BU41" s="12"/>
      <c r="BV41" s="12"/>
      <c r="BW41" s="12"/>
      <c r="BX41" s="12"/>
      <c r="BY41" s="12"/>
      <c r="BZ41" s="12"/>
      <c r="CA41" s="50"/>
      <c r="CB41" s="50"/>
      <c r="CC41" s="50"/>
      <c r="CD41" s="50"/>
      <c r="CE41" s="18"/>
      <c r="CG41" s="51"/>
      <c r="CH41" s="51"/>
      <c r="CI41" s="51"/>
      <c r="CJ41" s="51"/>
      <c r="CK41" s="51"/>
      <c r="CL41" s="51"/>
      <c r="CM41" s="51"/>
      <c r="CN41" s="49"/>
      <c r="CO41" s="51"/>
      <c r="CP41" s="51"/>
      <c r="CQ41" s="51"/>
      <c r="CR41" s="51"/>
      <c r="CS41" s="28"/>
      <c r="CT41" s="51"/>
      <c r="CV41"/>
    </row>
    <row r="42" spans="1:100" ht="54" customHeight="1" x14ac:dyDescent="0.15">
      <c r="A42" s="177"/>
      <c r="B42" s="178"/>
      <c r="C42" s="178"/>
      <c r="D42" s="178"/>
      <c r="E42" s="178"/>
      <c r="F42" s="178"/>
      <c r="G42" s="178"/>
      <c r="H42" s="182"/>
      <c r="I42" s="300"/>
      <c r="J42" s="298"/>
      <c r="K42" s="297" t="s">
        <v>4</v>
      </c>
      <c r="L42" s="297"/>
      <c r="M42" s="298"/>
      <c r="N42" s="298"/>
      <c r="O42" s="298"/>
      <c r="P42" s="100" t="s">
        <v>6</v>
      </c>
      <c r="Q42" s="298"/>
      <c r="R42" s="299"/>
      <c r="S42" s="97" t="s">
        <v>14</v>
      </c>
      <c r="T42" s="298"/>
      <c r="U42" s="299"/>
      <c r="V42" s="299"/>
      <c r="W42" s="95" t="s">
        <v>15</v>
      </c>
      <c r="X42" s="189" t="s">
        <v>17</v>
      </c>
      <c r="Y42" s="190"/>
      <c r="Z42" s="220"/>
      <c r="AA42" s="147"/>
      <c r="AB42" s="223"/>
      <c r="AC42" s="125"/>
      <c r="AD42" s="126"/>
      <c r="AE42" s="78" t="str">
        <f>IF(AD40="承認",I42,"")</f>
        <v/>
      </c>
      <c r="AF42" s="99" t="s">
        <v>4</v>
      </c>
      <c r="AG42" s="98" t="str">
        <f>IF(AD40="承認",M42,"")</f>
        <v/>
      </c>
      <c r="AH42" s="99" t="s">
        <v>6</v>
      </c>
      <c r="AI42" s="98" t="str">
        <f>IF(AD40="承認",Q42,"")</f>
        <v/>
      </c>
      <c r="AJ42" s="80" t="s">
        <v>14</v>
      </c>
      <c r="AK42" s="301" t="str">
        <f>IF(AD40="承認",T42,"")</f>
        <v/>
      </c>
      <c r="AL42" s="302"/>
      <c r="AM42" s="100" t="s">
        <v>15</v>
      </c>
      <c r="AN42" s="303" t="s">
        <v>17</v>
      </c>
      <c r="AO42" s="304"/>
      <c r="AP42" s="192"/>
      <c r="AQ42" s="147"/>
      <c r="AR42" s="147"/>
      <c r="AS42" s="190"/>
      <c r="AT42" s="192"/>
      <c r="AU42" s="147"/>
      <c r="AV42" s="68">
        <f t="shared" ref="AV42" si="37">CC42</f>
        <v>0</v>
      </c>
      <c r="AW42" s="190"/>
      <c r="AX42" s="154"/>
      <c r="AY42" s="155"/>
      <c r="AZ42" s="156"/>
      <c r="BA42" s="133"/>
      <c r="BB42" s="134"/>
      <c r="BC42" s="134"/>
      <c r="BD42" s="134"/>
      <c r="BE42" s="134"/>
      <c r="BF42" s="134"/>
      <c r="BG42" s="134"/>
      <c r="BH42" s="134"/>
      <c r="BI42" s="134"/>
      <c r="BJ42" s="135"/>
      <c r="BK42" s="82"/>
      <c r="BL42" s="82"/>
      <c r="BM42" s="82"/>
      <c r="BN42" s="82"/>
      <c r="BO42" s="53"/>
      <c r="BP42" s="12"/>
      <c r="BQ42" s="12"/>
      <c r="BR42" s="12"/>
      <c r="BS42" s="12"/>
      <c r="BT42" s="12"/>
      <c r="BU42" s="12"/>
      <c r="BV42" s="12"/>
      <c r="BW42" s="12"/>
      <c r="BX42" s="12"/>
      <c r="BY42" s="12"/>
      <c r="BZ42" s="7">
        <f>IF(AT38+AV39/60-AP41&lt;0,AT38+$CI$7+AV39/60-AP41,AT38+AV39/60-AP41)</f>
        <v>0</v>
      </c>
      <c r="CA42" s="8">
        <f t="shared" ref="CA42" si="38">SUMPRODUCT(BZ42,60)</f>
        <v>0</v>
      </c>
      <c r="CB42">
        <f t="shared" ref="CB42" si="39">ROUNDDOWN(BZ42,0)</f>
        <v>0</v>
      </c>
      <c r="CC42" s="8">
        <f t="shared" ref="CC42" si="40">MOD(CA42,60)</f>
        <v>0</v>
      </c>
      <c r="CD42" s="2"/>
      <c r="CE42" s="9"/>
      <c r="CG42" s="19"/>
      <c r="CH42" s="19"/>
      <c r="CI42" s="10"/>
      <c r="CJ42" s="19"/>
      <c r="CK42" s="10"/>
      <c r="CL42" s="19"/>
      <c r="CM42" s="10"/>
      <c r="CO42" s="10"/>
      <c r="CP42" s="10">
        <v>8</v>
      </c>
      <c r="CQ42" s="24">
        <v>15</v>
      </c>
      <c r="CR42" s="24">
        <v>16</v>
      </c>
      <c r="CS42" s="28">
        <v>15</v>
      </c>
      <c r="CT42" s="10"/>
      <c r="CV42"/>
    </row>
    <row r="43" spans="1:100" ht="54" customHeight="1" x14ac:dyDescent="0.15">
      <c r="A43" s="173"/>
      <c r="B43" s="174"/>
      <c r="C43" s="174"/>
      <c r="D43" s="174"/>
      <c r="E43" s="174"/>
      <c r="F43" s="174"/>
      <c r="G43" s="193"/>
      <c r="H43" s="105" t="s">
        <v>6</v>
      </c>
      <c r="I43" s="183"/>
      <c r="J43" s="184"/>
      <c r="K43" s="180" t="s">
        <v>4</v>
      </c>
      <c r="L43" s="180"/>
      <c r="M43" s="224"/>
      <c r="N43" s="184"/>
      <c r="O43" s="184"/>
      <c r="P43" s="87" t="s">
        <v>6</v>
      </c>
      <c r="Q43" s="180" t="s">
        <v>16</v>
      </c>
      <c r="R43" s="180"/>
      <c r="S43" s="86"/>
      <c r="T43" s="180" t="s">
        <v>4</v>
      </c>
      <c r="U43" s="180"/>
      <c r="V43" s="86"/>
      <c r="W43" s="89" t="s">
        <v>6</v>
      </c>
      <c r="X43" s="206" t="s">
        <v>17</v>
      </c>
      <c r="Y43" s="207"/>
      <c r="Z43" s="218"/>
      <c r="AA43" s="121" t="s">
        <v>4</v>
      </c>
      <c r="AB43" s="221"/>
      <c r="AC43" s="121" t="s">
        <v>6</v>
      </c>
      <c r="AD43" s="122"/>
      <c r="AE43" s="71" t="str">
        <f>IF(AD43="承認",I43,"")</f>
        <v/>
      </c>
      <c r="AF43" s="72" t="s">
        <v>4</v>
      </c>
      <c r="AG43" s="73" t="str">
        <f>IF(AD43="承認",M43,"")</f>
        <v/>
      </c>
      <c r="AH43" s="72" t="s">
        <v>6</v>
      </c>
      <c r="AI43" s="72" t="s">
        <v>16</v>
      </c>
      <c r="AJ43" s="73" t="str">
        <f>IF(AD43="承認",S43,"")</f>
        <v/>
      </c>
      <c r="AK43" s="74" t="s">
        <v>4</v>
      </c>
      <c r="AL43" s="73" t="str">
        <f>IF(AD43="承認",V43,"")</f>
        <v/>
      </c>
      <c r="AM43" s="75" t="s">
        <v>6</v>
      </c>
      <c r="AN43" s="200" t="s">
        <v>17</v>
      </c>
      <c r="AO43" s="201"/>
      <c r="AP43" s="144"/>
      <c r="AQ43" s="145"/>
      <c r="AR43" s="145"/>
      <c r="AS43" s="101" t="s">
        <v>6</v>
      </c>
      <c r="AT43" s="142">
        <f t="shared" ref="AT43" si="41">IF(AT41-AP44&lt;0,AT40-AP43-1,AT40-AP43)</f>
        <v>15</v>
      </c>
      <c r="AU43" s="143"/>
      <c r="AV43" s="143"/>
      <c r="AW43" s="96" t="s">
        <v>6</v>
      </c>
      <c r="AX43" s="148"/>
      <c r="AY43" s="149"/>
      <c r="AZ43" s="150"/>
      <c r="BA43" s="127" t="str">
        <f t="shared" ref="BA43" si="42">IF(AP44&gt;$AQ$9,"時間単位年休１日の時間数よりも大きい時間数が入力されています。","")</f>
        <v/>
      </c>
      <c r="BB43" s="128"/>
      <c r="BC43" s="128"/>
      <c r="BD43" s="128"/>
      <c r="BE43" s="128"/>
      <c r="BF43" s="128"/>
      <c r="BG43" s="128"/>
      <c r="BH43" s="128"/>
      <c r="BI43" s="128"/>
      <c r="BJ43" s="129"/>
      <c r="BK43" s="82"/>
      <c r="BL43" s="82"/>
      <c r="BM43" s="82"/>
      <c r="BN43" s="82"/>
      <c r="BO43" s="53"/>
      <c r="BP43" s="12"/>
      <c r="BQ43" s="12"/>
      <c r="BR43" s="12"/>
      <c r="BS43" s="12"/>
      <c r="BT43" s="12"/>
      <c r="BU43" s="12"/>
      <c r="BV43" s="12"/>
      <c r="BW43" s="12"/>
      <c r="BX43" s="12"/>
      <c r="BY43" s="12"/>
      <c r="BZ43" s="12"/>
      <c r="CA43" s="50"/>
      <c r="CB43" s="50"/>
      <c r="CC43" s="50"/>
      <c r="CD43" s="17"/>
      <c r="CE43" s="18"/>
      <c r="CG43" s="19">
        <f>SUMPRODUCT(AT40,$CI$7)+AT42</f>
        <v>105</v>
      </c>
      <c r="CH43" s="19">
        <f>IF(E43="",E45,SUMPRODUCT(E43,$CI$7)+E45)</f>
        <v>0</v>
      </c>
      <c r="CI43" s="10">
        <f>SUM(CG43,-CH43)</f>
        <v>105</v>
      </c>
      <c r="CJ43" s="19">
        <f>SUMPRODUCT(CI43,1/$CI$7)</f>
        <v>15</v>
      </c>
      <c r="CK43" s="10">
        <f>ROUNDDOWN(CJ43,0)</f>
        <v>15</v>
      </c>
      <c r="CL43" s="19">
        <f>MOD(CI43,$CI$7)</f>
        <v>0</v>
      </c>
      <c r="CM43" s="10"/>
      <c r="CN43" s="11">
        <f>IF(A43="計画的付与",E43,0)</f>
        <v>0</v>
      </c>
      <c r="CO43" s="10">
        <f>IF(A43="計画的付与",AP43,0)</f>
        <v>0</v>
      </c>
      <c r="CP43" s="10">
        <v>8.5</v>
      </c>
      <c r="CQ43" s="24">
        <v>16</v>
      </c>
      <c r="CR43" s="24">
        <v>17</v>
      </c>
      <c r="CS43" s="28">
        <v>16</v>
      </c>
      <c r="CT43" s="10"/>
      <c r="CV43"/>
    </row>
    <row r="44" spans="1:100" ht="54" customHeight="1" x14ac:dyDescent="0.15">
      <c r="A44" s="175"/>
      <c r="B44" s="176"/>
      <c r="C44" s="176"/>
      <c r="D44" s="176"/>
      <c r="E44" s="176"/>
      <c r="F44" s="176"/>
      <c r="G44" s="194"/>
      <c r="H44" s="181" t="s">
        <v>8</v>
      </c>
      <c r="I44" s="185"/>
      <c r="J44" s="186"/>
      <c r="K44" s="180" t="s">
        <v>4</v>
      </c>
      <c r="L44" s="180"/>
      <c r="M44" s="186"/>
      <c r="N44" s="186"/>
      <c r="O44" s="186"/>
      <c r="P44" s="87" t="s">
        <v>6</v>
      </c>
      <c r="Q44" s="209"/>
      <c r="R44" s="210"/>
      <c r="S44" s="88" t="s">
        <v>14</v>
      </c>
      <c r="T44" s="186"/>
      <c r="U44" s="232"/>
      <c r="V44" s="232"/>
      <c r="W44" s="89" t="s">
        <v>15</v>
      </c>
      <c r="X44" s="206" t="s">
        <v>16</v>
      </c>
      <c r="Y44" s="211"/>
      <c r="Z44" s="219"/>
      <c r="AA44" s="146"/>
      <c r="AB44" s="222"/>
      <c r="AC44" s="172"/>
      <c r="AD44" s="124"/>
      <c r="AE44" s="76" t="str">
        <f>IF(AD43="承認",I44,"")</f>
        <v/>
      </c>
      <c r="AF44" s="93" t="s">
        <v>4</v>
      </c>
      <c r="AG44" s="90" t="str">
        <f>IF(AD43="承認",M44,"")</f>
        <v/>
      </c>
      <c r="AH44" s="93" t="s">
        <v>6</v>
      </c>
      <c r="AI44" s="90" t="str">
        <f>IF(AD43="承認",Q44,"")</f>
        <v/>
      </c>
      <c r="AJ44" s="77" t="s">
        <v>14</v>
      </c>
      <c r="AK44" s="202" t="str">
        <f>IF(AD43="承認",T44,"")</f>
        <v/>
      </c>
      <c r="AL44" s="203"/>
      <c r="AM44" s="94" t="s">
        <v>15</v>
      </c>
      <c r="AN44" s="136" t="s">
        <v>16</v>
      </c>
      <c r="AO44" s="137"/>
      <c r="AP44" s="191"/>
      <c r="AQ44" s="121"/>
      <c r="AR44" s="121"/>
      <c r="AS44" s="211" t="s">
        <v>8</v>
      </c>
      <c r="AT44" s="196">
        <f t="shared" ref="AT44" si="43">CB45</f>
        <v>0</v>
      </c>
      <c r="AU44" s="146"/>
      <c r="AV44" s="67"/>
      <c r="AW44" s="212" t="s">
        <v>8</v>
      </c>
      <c r="AX44" s="151"/>
      <c r="AY44" s="152"/>
      <c r="AZ44" s="153"/>
      <c r="BA44" s="130"/>
      <c r="BB44" s="208"/>
      <c r="BC44" s="208"/>
      <c r="BD44" s="208"/>
      <c r="BE44" s="208"/>
      <c r="BF44" s="208"/>
      <c r="BG44" s="208"/>
      <c r="BH44" s="208"/>
      <c r="BI44" s="208"/>
      <c r="BJ44" s="132"/>
      <c r="BK44" s="82"/>
      <c r="BL44" s="82"/>
      <c r="BM44" s="82"/>
      <c r="BN44" s="82"/>
      <c r="BO44" s="54"/>
      <c r="BP44" s="12"/>
      <c r="BQ44" s="12"/>
      <c r="BR44" s="12"/>
      <c r="BS44" s="12"/>
      <c r="BT44" s="12"/>
      <c r="BU44" s="12"/>
      <c r="BV44" s="12"/>
      <c r="BW44" s="12"/>
      <c r="BX44" s="12"/>
      <c r="BY44" s="12"/>
      <c r="BZ44" s="12"/>
      <c r="CA44" s="50"/>
      <c r="CB44" s="50"/>
      <c r="CC44" s="50"/>
      <c r="CD44" s="50"/>
      <c r="CE44" s="18"/>
      <c r="CG44" s="51"/>
      <c r="CH44" s="51"/>
      <c r="CI44" s="51"/>
      <c r="CJ44" s="51"/>
      <c r="CK44" s="51"/>
      <c r="CL44" s="51"/>
      <c r="CM44" s="51"/>
      <c r="CN44" s="49"/>
      <c r="CO44" s="51"/>
      <c r="CP44" s="51"/>
      <c r="CQ44" s="51"/>
      <c r="CR44" s="51"/>
      <c r="CS44" s="28"/>
      <c r="CT44" s="51"/>
      <c r="CV44"/>
    </row>
    <row r="45" spans="1:100" ht="54" customHeight="1" thickBot="1" x14ac:dyDescent="0.2">
      <c r="A45" s="177"/>
      <c r="B45" s="178"/>
      <c r="C45" s="178"/>
      <c r="D45" s="178"/>
      <c r="E45" s="178"/>
      <c r="F45" s="178"/>
      <c r="G45" s="195"/>
      <c r="H45" s="182"/>
      <c r="I45" s="300"/>
      <c r="J45" s="298"/>
      <c r="K45" s="297" t="s">
        <v>4</v>
      </c>
      <c r="L45" s="297"/>
      <c r="M45" s="298"/>
      <c r="N45" s="298"/>
      <c r="O45" s="298"/>
      <c r="P45" s="100" t="s">
        <v>6</v>
      </c>
      <c r="Q45" s="298"/>
      <c r="R45" s="299"/>
      <c r="S45" s="97" t="s">
        <v>14</v>
      </c>
      <c r="T45" s="298"/>
      <c r="U45" s="299"/>
      <c r="V45" s="299"/>
      <c r="W45" s="95" t="s">
        <v>15</v>
      </c>
      <c r="X45" s="189" t="s">
        <v>17</v>
      </c>
      <c r="Y45" s="190"/>
      <c r="Z45" s="220"/>
      <c r="AA45" s="147"/>
      <c r="AB45" s="223"/>
      <c r="AC45" s="125"/>
      <c r="AD45" s="126"/>
      <c r="AE45" s="78" t="str">
        <f>IF(AD43="承認",I45,"")</f>
        <v/>
      </c>
      <c r="AF45" s="99" t="s">
        <v>4</v>
      </c>
      <c r="AG45" s="98" t="str">
        <f>IF(AD43="承認",M45,"")</f>
        <v/>
      </c>
      <c r="AH45" s="99" t="s">
        <v>6</v>
      </c>
      <c r="AI45" s="98" t="str">
        <f>IF(AD43="承認",Q45,"")</f>
        <v/>
      </c>
      <c r="AJ45" s="80" t="s">
        <v>14</v>
      </c>
      <c r="AK45" s="301" t="str">
        <f>IF(AD43="承認",T45,"")</f>
        <v/>
      </c>
      <c r="AL45" s="302"/>
      <c r="AM45" s="100" t="s">
        <v>15</v>
      </c>
      <c r="AN45" s="303" t="s">
        <v>17</v>
      </c>
      <c r="AO45" s="304"/>
      <c r="AP45" s="192"/>
      <c r="AQ45" s="147"/>
      <c r="AR45" s="147"/>
      <c r="AS45" s="190"/>
      <c r="AT45" s="192"/>
      <c r="AU45" s="147"/>
      <c r="AV45" s="68">
        <f t="shared" ref="AV45" si="44">CC45</f>
        <v>0</v>
      </c>
      <c r="AW45" s="190"/>
      <c r="AX45" s="154"/>
      <c r="AY45" s="155"/>
      <c r="AZ45" s="156"/>
      <c r="BA45" s="133"/>
      <c r="BB45" s="134"/>
      <c r="BC45" s="134"/>
      <c r="BD45" s="134"/>
      <c r="BE45" s="134"/>
      <c r="BF45" s="134"/>
      <c r="BG45" s="134"/>
      <c r="BH45" s="134"/>
      <c r="BI45" s="134"/>
      <c r="BJ45" s="135"/>
      <c r="BK45" s="82"/>
      <c r="BL45" s="82"/>
      <c r="BM45" s="82"/>
      <c r="BN45" s="82"/>
      <c r="BO45" s="53"/>
      <c r="BP45" s="12"/>
      <c r="BQ45" s="12"/>
      <c r="BR45" s="12"/>
      <c r="BS45" s="12"/>
      <c r="BT45" s="12"/>
      <c r="BU45" s="12"/>
      <c r="BV45" s="12"/>
      <c r="BW45" s="12"/>
      <c r="BX45" s="12"/>
      <c r="BY45" s="12"/>
      <c r="BZ45" s="7">
        <f>IF(AT41+AV42/60-AP44&lt;0,AT41+$CI$7+AV42/60-AP44,AT41+AV42/60-AP44)</f>
        <v>0</v>
      </c>
      <c r="CA45" s="8">
        <f t="shared" ref="CA45" si="45">SUMPRODUCT(BZ45,60)</f>
        <v>0</v>
      </c>
      <c r="CB45">
        <f t="shared" ref="CB45" si="46">ROUNDDOWN(BZ45,0)</f>
        <v>0</v>
      </c>
      <c r="CC45" s="8">
        <f t="shared" ref="CC45" si="47">MOD(CA45,60)</f>
        <v>0</v>
      </c>
      <c r="CD45" s="17"/>
      <c r="CE45" s="18"/>
      <c r="CG45" s="19"/>
      <c r="CH45" s="19"/>
      <c r="CI45" s="10"/>
      <c r="CJ45" s="19"/>
      <c r="CK45" s="10"/>
      <c r="CL45" s="19"/>
      <c r="CM45" s="10"/>
      <c r="CO45" s="10"/>
      <c r="CP45" s="10">
        <v>9</v>
      </c>
      <c r="CQ45" s="24">
        <v>17</v>
      </c>
      <c r="CR45" s="24">
        <v>18</v>
      </c>
      <c r="CS45" s="28">
        <v>17</v>
      </c>
      <c r="CT45" s="10"/>
      <c r="CV45"/>
    </row>
    <row r="46" spans="1:100" ht="78" hidden="1" customHeight="1" x14ac:dyDescent="0.15">
      <c r="A46" s="173"/>
      <c r="B46" s="174"/>
      <c r="C46" s="174"/>
      <c r="D46" s="174"/>
      <c r="E46" s="174"/>
      <c r="F46" s="174"/>
      <c r="G46" s="174"/>
      <c r="H46" s="105" t="s">
        <v>6</v>
      </c>
      <c r="I46" s="183"/>
      <c r="J46" s="184"/>
      <c r="K46" s="180" t="s">
        <v>4</v>
      </c>
      <c r="L46" s="180"/>
      <c r="M46" s="224"/>
      <c r="N46" s="184"/>
      <c r="O46" s="184"/>
      <c r="P46" s="87" t="s">
        <v>6</v>
      </c>
      <c r="Q46" s="180" t="s">
        <v>16</v>
      </c>
      <c r="R46" s="180"/>
      <c r="S46" s="86"/>
      <c r="T46" s="180" t="s">
        <v>4</v>
      </c>
      <c r="U46" s="180"/>
      <c r="V46" s="86"/>
      <c r="W46" s="89" t="s">
        <v>6</v>
      </c>
      <c r="X46" s="206" t="s">
        <v>17</v>
      </c>
      <c r="Y46" s="207"/>
      <c r="Z46" s="218"/>
      <c r="AA46" s="121" t="s">
        <v>4</v>
      </c>
      <c r="AB46" s="221"/>
      <c r="AC46" s="121" t="s">
        <v>6</v>
      </c>
      <c r="AD46" s="122"/>
      <c r="AE46" s="71" t="str">
        <f>IF(AD46="承認",I46,"")</f>
        <v/>
      </c>
      <c r="AF46" s="72" t="s">
        <v>4</v>
      </c>
      <c r="AG46" s="73" t="str">
        <f>IF(AD46="承認",M46,"")</f>
        <v/>
      </c>
      <c r="AH46" s="72" t="s">
        <v>6</v>
      </c>
      <c r="AI46" s="72" t="s">
        <v>16</v>
      </c>
      <c r="AJ46" s="73" t="str">
        <f>IF(AD46="承認",S46,"")</f>
        <v/>
      </c>
      <c r="AK46" s="74" t="s">
        <v>4</v>
      </c>
      <c r="AL46" s="73" t="str">
        <f>IF(AD46="承認",V46,"")</f>
        <v/>
      </c>
      <c r="AM46" s="75" t="s">
        <v>6</v>
      </c>
      <c r="AN46" s="200" t="s">
        <v>17</v>
      </c>
      <c r="AO46" s="201"/>
      <c r="AP46" s="144"/>
      <c r="AQ46" s="145"/>
      <c r="AR46" s="145"/>
      <c r="AS46" s="101" t="s">
        <v>6</v>
      </c>
      <c r="AT46" s="142">
        <f t="shared" ref="AT46" si="48">IF(AT44-AP47&lt;0,AT43-AP46-1,AT43-AP46)</f>
        <v>15</v>
      </c>
      <c r="AU46" s="143"/>
      <c r="AV46" s="143"/>
      <c r="AW46" s="96" t="s">
        <v>6</v>
      </c>
      <c r="AX46" s="148"/>
      <c r="AY46" s="149"/>
      <c r="AZ46" s="150"/>
      <c r="BA46" s="127" t="str">
        <f t="shared" ref="BA46" si="49">IF(AP47&gt;$AQ$9,"時間単位年休１日の時間数よりも大きい時間数が入力されています。","")</f>
        <v/>
      </c>
      <c r="BB46" s="128"/>
      <c r="BC46" s="128"/>
      <c r="BD46" s="128"/>
      <c r="BE46" s="128"/>
      <c r="BF46" s="128"/>
      <c r="BG46" s="128"/>
      <c r="BH46" s="128"/>
      <c r="BI46" s="128"/>
      <c r="BJ46" s="129"/>
      <c r="BK46" s="82"/>
      <c r="BL46" s="82"/>
      <c r="BM46" s="82"/>
      <c r="BN46" s="82"/>
      <c r="BO46" s="53"/>
      <c r="BP46" s="12"/>
      <c r="BQ46" s="12"/>
      <c r="BR46" s="12"/>
      <c r="BS46" s="12"/>
      <c r="BT46" s="12"/>
      <c r="BU46" s="12"/>
      <c r="BV46" s="12"/>
      <c r="BW46" s="12"/>
      <c r="BX46" s="12"/>
      <c r="BY46" s="12"/>
      <c r="BZ46" s="12"/>
      <c r="CA46" s="50"/>
      <c r="CB46" s="50"/>
      <c r="CC46" s="50"/>
      <c r="CD46" s="2"/>
      <c r="CE46" s="9"/>
      <c r="CG46" s="19">
        <f>SUMPRODUCT(AT43,$CI$7)+AT45</f>
        <v>105</v>
      </c>
      <c r="CH46" s="19">
        <f>IF(E46="",E48,SUMPRODUCT(E46,$CI$7)+E48)</f>
        <v>0</v>
      </c>
      <c r="CI46" s="10">
        <f>SUM(CG46,-CH46)</f>
        <v>105</v>
      </c>
      <c r="CJ46" s="19">
        <f>SUMPRODUCT(CI46,1/$CI$7)</f>
        <v>15</v>
      </c>
      <c r="CK46" s="10">
        <f>ROUNDDOWN(CJ46,0)</f>
        <v>15</v>
      </c>
      <c r="CL46" s="19">
        <f>MOD(CI46,$CI$7)</f>
        <v>0</v>
      </c>
      <c r="CM46" s="10"/>
      <c r="CN46" s="11">
        <f>IF(A46="計画的付与",E46,0)</f>
        <v>0</v>
      </c>
      <c r="CO46" s="10">
        <f>IF(A46="計画的付与",AP46,0)</f>
        <v>0</v>
      </c>
      <c r="CP46" s="10">
        <v>9.5</v>
      </c>
      <c r="CQ46" s="24">
        <v>18</v>
      </c>
      <c r="CR46" s="24">
        <v>19</v>
      </c>
      <c r="CS46" s="28">
        <v>18</v>
      </c>
      <c r="CT46" s="10"/>
      <c r="CV46"/>
    </row>
    <row r="47" spans="1:100" ht="78" hidden="1" customHeight="1" x14ac:dyDescent="0.15">
      <c r="A47" s="175"/>
      <c r="B47" s="176"/>
      <c r="C47" s="176"/>
      <c r="D47" s="176"/>
      <c r="E47" s="176"/>
      <c r="F47" s="176"/>
      <c r="G47" s="176"/>
      <c r="H47" s="181" t="s">
        <v>8</v>
      </c>
      <c r="I47" s="185"/>
      <c r="J47" s="186"/>
      <c r="K47" s="180" t="s">
        <v>4</v>
      </c>
      <c r="L47" s="180"/>
      <c r="M47" s="186"/>
      <c r="N47" s="186"/>
      <c r="O47" s="186"/>
      <c r="P47" s="87" t="s">
        <v>6</v>
      </c>
      <c r="Q47" s="209"/>
      <c r="R47" s="210"/>
      <c r="S47" s="88" t="s">
        <v>14</v>
      </c>
      <c r="T47" s="186"/>
      <c r="U47" s="232"/>
      <c r="V47" s="232"/>
      <c r="W47" s="89" t="s">
        <v>15</v>
      </c>
      <c r="X47" s="206" t="s">
        <v>16</v>
      </c>
      <c r="Y47" s="211"/>
      <c r="Z47" s="219"/>
      <c r="AA47" s="146"/>
      <c r="AB47" s="222"/>
      <c r="AC47" s="172"/>
      <c r="AD47" s="124"/>
      <c r="AE47" s="76" t="str">
        <f>IF(AD46="承認",I47,"")</f>
        <v/>
      </c>
      <c r="AF47" s="93" t="s">
        <v>4</v>
      </c>
      <c r="AG47" s="90" t="str">
        <f>IF(AD46="承認",M47,"")</f>
        <v/>
      </c>
      <c r="AH47" s="93" t="s">
        <v>6</v>
      </c>
      <c r="AI47" s="90" t="str">
        <f>IF(AD46="承認",Q47,"")</f>
        <v/>
      </c>
      <c r="AJ47" s="77" t="s">
        <v>14</v>
      </c>
      <c r="AK47" s="202" t="str">
        <f>IF(AD46="承認",T47,"")</f>
        <v/>
      </c>
      <c r="AL47" s="203"/>
      <c r="AM47" s="94" t="s">
        <v>15</v>
      </c>
      <c r="AN47" s="136" t="s">
        <v>16</v>
      </c>
      <c r="AO47" s="137"/>
      <c r="AP47" s="191"/>
      <c r="AQ47" s="121"/>
      <c r="AR47" s="121"/>
      <c r="AS47" s="211" t="s">
        <v>8</v>
      </c>
      <c r="AT47" s="196">
        <f t="shared" ref="AT47" si="50">CB48</f>
        <v>0</v>
      </c>
      <c r="AU47" s="197"/>
      <c r="AV47" s="67"/>
      <c r="AW47" s="212" t="s">
        <v>8</v>
      </c>
      <c r="AX47" s="151"/>
      <c r="AY47" s="152"/>
      <c r="AZ47" s="153"/>
      <c r="BA47" s="130"/>
      <c r="BB47" s="131"/>
      <c r="BC47" s="131"/>
      <c r="BD47" s="131"/>
      <c r="BE47" s="131"/>
      <c r="BF47" s="131"/>
      <c r="BG47" s="131"/>
      <c r="BH47" s="131"/>
      <c r="BI47" s="131"/>
      <c r="BJ47" s="132"/>
      <c r="BK47" s="82"/>
      <c r="BL47" s="82"/>
      <c r="BM47" s="82"/>
      <c r="BN47" s="82"/>
      <c r="BO47" s="54"/>
      <c r="BP47" s="12"/>
      <c r="BQ47" s="12"/>
      <c r="BR47" s="12"/>
      <c r="BS47" s="12"/>
      <c r="BT47" s="12"/>
      <c r="BU47" s="12"/>
      <c r="BV47" s="12"/>
      <c r="BW47" s="12"/>
      <c r="BX47" s="12"/>
      <c r="BY47" s="12"/>
      <c r="BZ47" s="12"/>
      <c r="CA47" s="50"/>
      <c r="CB47" s="50"/>
      <c r="CC47" s="50"/>
      <c r="CD47" s="50"/>
      <c r="CE47" s="18"/>
      <c r="CG47" s="51"/>
      <c r="CH47" s="51"/>
      <c r="CI47" s="51"/>
      <c r="CJ47" s="51"/>
      <c r="CK47" s="51"/>
      <c r="CL47" s="51"/>
      <c r="CM47" s="51"/>
      <c r="CN47" s="49"/>
      <c r="CO47" s="51"/>
      <c r="CP47" s="51"/>
      <c r="CQ47" s="51"/>
      <c r="CR47" s="51"/>
      <c r="CS47" s="28"/>
      <c r="CT47" s="51"/>
      <c r="CV47"/>
    </row>
    <row r="48" spans="1:100" ht="78" hidden="1" customHeight="1" x14ac:dyDescent="0.15">
      <c r="A48" s="177"/>
      <c r="B48" s="178"/>
      <c r="C48" s="178"/>
      <c r="D48" s="178"/>
      <c r="E48" s="178"/>
      <c r="F48" s="178"/>
      <c r="G48" s="178"/>
      <c r="H48" s="182"/>
      <c r="I48" s="300"/>
      <c r="J48" s="298"/>
      <c r="K48" s="297" t="s">
        <v>4</v>
      </c>
      <c r="L48" s="297"/>
      <c r="M48" s="298"/>
      <c r="N48" s="298"/>
      <c r="O48" s="298"/>
      <c r="P48" s="100" t="s">
        <v>6</v>
      </c>
      <c r="Q48" s="298"/>
      <c r="R48" s="299"/>
      <c r="S48" s="97" t="s">
        <v>14</v>
      </c>
      <c r="T48" s="298"/>
      <c r="U48" s="299"/>
      <c r="V48" s="299"/>
      <c r="W48" s="95" t="s">
        <v>15</v>
      </c>
      <c r="X48" s="189" t="s">
        <v>17</v>
      </c>
      <c r="Y48" s="190"/>
      <c r="Z48" s="220"/>
      <c r="AA48" s="147"/>
      <c r="AB48" s="223"/>
      <c r="AC48" s="125"/>
      <c r="AD48" s="126"/>
      <c r="AE48" s="78" t="str">
        <f>IF(AD46="承認",I48,"")</f>
        <v/>
      </c>
      <c r="AF48" s="99" t="s">
        <v>4</v>
      </c>
      <c r="AG48" s="98" t="str">
        <f>IF(AD46="承認",M48,"")</f>
        <v/>
      </c>
      <c r="AH48" s="99" t="s">
        <v>6</v>
      </c>
      <c r="AI48" s="98" t="str">
        <f>IF(AD46="承認",Q48,"")</f>
        <v/>
      </c>
      <c r="AJ48" s="80" t="s">
        <v>14</v>
      </c>
      <c r="AK48" s="301" t="str">
        <f>IF(AD46="承認",T48,"")</f>
        <v/>
      </c>
      <c r="AL48" s="302"/>
      <c r="AM48" s="100" t="s">
        <v>15</v>
      </c>
      <c r="AN48" s="303" t="s">
        <v>17</v>
      </c>
      <c r="AO48" s="304"/>
      <c r="AP48" s="192"/>
      <c r="AQ48" s="147"/>
      <c r="AR48" s="147"/>
      <c r="AS48" s="190"/>
      <c r="AT48" s="192"/>
      <c r="AU48" s="147"/>
      <c r="AV48" s="68">
        <f t="shared" ref="AV48" si="51">CC48</f>
        <v>0</v>
      </c>
      <c r="AW48" s="190"/>
      <c r="AX48" s="154"/>
      <c r="AY48" s="155"/>
      <c r="AZ48" s="156"/>
      <c r="BA48" s="133"/>
      <c r="BB48" s="134"/>
      <c r="BC48" s="134"/>
      <c r="BD48" s="134"/>
      <c r="BE48" s="134"/>
      <c r="BF48" s="134"/>
      <c r="BG48" s="134"/>
      <c r="BH48" s="134"/>
      <c r="BI48" s="134"/>
      <c r="BJ48" s="135"/>
      <c r="BK48" s="82"/>
      <c r="BL48" s="82"/>
      <c r="BM48" s="82"/>
      <c r="BN48" s="82"/>
      <c r="BO48" s="53"/>
      <c r="BP48" s="12"/>
      <c r="BQ48" s="12"/>
      <c r="BR48" s="12"/>
      <c r="BS48" s="12"/>
      <c r="BT48" s="12"/>
      <c r="BU48" s="12"/>
      <c r="BV48" s="12"/>
      <c r="BW48" s="12"/>
      <c r="BX48" s="12"/>
      <c r="BY48" s="12"/>
      <c r="BZ48" s="7">
        <f>IF(AT44+AV45/60-AP47&lt;0,AT44+$CI$7+AV45/60-AP47,AT44+AV45/60-AP47)</f>
        <v>0</v>
      </c>
      <c r="CA48" s="8">
        <f t="shared" ref="CA48" si="52">SUMPRODUCT(BZ48,60)</f>
        <v>0</v>
      </c>
      <c r="CB48">
        <f t="shared" ref="CB48" si="53">ROUNDDOWN(BZ48,0)</f>
        <v>0</v>
      </c>
      <c r="CC48" s="8">
        <f t="shared" ref="CC48" si="54">MOD(CA48,60)</f>
        <v>0</v>
      </c>
      <c r="CD48" s="2"/>
      <c r="CE48" s="9"/>
      <c r="CG48" s="19"/>
      <c r="CH48" s="19"/>
      <c r="CI48" s="10"/>
      <c r="CJ48" s="19"/>
      <c r="CK48" s="10"/>
      <c r="CL48" s="19"/>
      <c r="CM48" s="10"/>
      <c r="CO48" s="10"/>
      <c r="CP48" s="10">
        <v>10</v>
      </c>
      <c r="CQ48" s="24">
        <v>19</v>
      </c>
      <c r="CR48" s="24">
        <v>20</v>
      </c>
      <c r="CS48" s="28">
        <v>19</v>
      </c>
      <c r="CT48" s="10"/>
      <c r="CV48"/>
    </row>
    <row r="49" spans="1:100" ht="78" hidden="1" customHeight="1" x14ac:dyDescent="0.15">
      <c r="A49" s="173"/>
      <c r="B49" s="174"/>
      <c r="C49" s="174"/>
      <c r="D49" s="174"/>
      <c r="E49" s="174"/>
      <c r="F49" s="174"/>
      <c r="G49" s="174"/>
      <c r="H49" s="105" t="s">
        <v>6</v>
      </c>
      <c r="I49" s="183"/>
      <c r="J49" s="184"/>
      <c r="K49" s="180" t="s">
        <v>4</v>
      </c>
      <c r="L49" s="180"/>
      <c r="M49" s="224"/>
      <c r="N49" s="184"/>
      <c r="O49" s="184"/>
      <c r="P49" s="87" t="s">
        <v>6</v>
      </c>
      <c r="Q49" s="180" t="s">
        <v>16</v>
      </c>
      <c r="R49" s="180"/>
      <c r="S49" s="86"/>
      <c r="T49" s="180" t="s">
        <v>4</v>
      </c>
      <c r="U49" s="180"/>
      <c r="V49" s="86"/>
      <c r="W49" s="89" t="s">
        <v>6</v>
      </c>
      <c r="X49" s="206" t="s">
        <v>17</v>
      </c>
      <c r="Y49" s="207"/>
      <c r="Z49" s="218"/>
      <c r="AA49" s="121" t="s">
        <v>4</v>
      </c>
      <c r="AB49" s="221"/>
      <c r="AC49" s="121" t="s">
        <v>6</v>
      </c>
      <c r="AD49" s="122"/>
      <c r="AE49" s="71" t="str">
        <f>IF(AD49="承認",I49,"")</f>
        <v/>
      </c>
      <c r="AF49" s="72" t="s">
        <v>4</v>
      </c>
      <c r="AG49" s="73" t="str">
        <f>IF(AD49="承認",M49,"")</f>
        <v/>
      </c>
      <c r="AH49" s="72" t="s">
        <v>6</v>
      </c>
      <c r="AI49" s="72" t="s">
        <v>16</v>
      </c>
      <c r="AJ49" s="73" t="str">
        <f>IF(AD49="承認",S49,"")</f>
        <v/>
      </c>
      <c r="AK49" s="74" t="s">
        <v>4</v>
      </c>
      <c r="AL49" s="73" t="str">
        <f>IF(AD49="承認",V49,"")</f>
        <v/>
      </c>
      <c r="AM49" s="75" t="s">
        <v>6</v>
      </c>
      <c r="AN49" s="200" t="s">
        <v>17</v>
      </c>
      <c r="AO49" s="201"/>
      <c r="AP49" s="144"/>
      <c r="AQ49" s="145"/>
      <c r="AR49" s="145"/>
      <c r="AS49" s="101" t="s">
        <v>6</v>
      </c>
      <c r="AT49" s="142">
        <f t="shared" ref="AT49" si="55">IF(AT47-AP50&lt;0,AT46-AP49-1,AT46-AP49)</f>
        <v>15</v>
      </c>
      <c r="AU49" s="143"/>
      <c r="AV49" s="143"/>
      <c r="AW49" s="96" t="s">
        <v>6</v>
      </c>
      <c r="AX49" s="148"/>
      <c r="AY49" s="149"/>
      <c r="AZ49" s="150"/>
      <c r="BA49" s="127" t="str">
        <f t="shared" ref="BA49" si="56">IF(AP50&gt;$AQ$9,"時間単位年休１日の時間数よりも大きい時間数が入力されています。","")</f>
        <v/>
      </c>
      <c r="BB49" s="128"/>
      <c r="BC49" s="128"/>
      <c r="BD49" s="128"/>
      <c r="BE49" s="128"/>
      <c r="BF49" s="128"/>
      <c r="BG49" s="128"/>
      <c r="BH49" s="128"/>
      <c r="BI49" s="128"/>
      <c r="BJ49" s="129"/>
      <c r="BK49" s="82"/>
      <c r="BL49" s="82"/>
      <c r="BM49" s="82"/>
      <c r="BN49" s="82"/>
      <c r="BO49" s="53"/>
      <c r="BP49" s="12"/>
      <c r="BQ49" s="12"/>
      <c r="BR49" s="12"/>
      <c r="BS49" s="12"/>
      <c r="BT49" s="12"/>
      <c r="BU49" s="12"/>
      <c r="BV49" s="12"/>
      <c r="BW49" s="12"/>
      <c r="BX49" s="12"/>
      <c r="BY49" s="12"/>
      <c r="BZ49" s="12"/>
      <c r="CA49" s="50"/>
      <c r="CB49" s="50"/>
      <c r="CC49" s="50"/>
      <c r="CD49" s="2"/>
      <c r="CE49" s="9"/>
      <c r="CG49" s="19">
        <f>SUMPRODUCT(AT46,$CI$7)+AT48</f>
        <v>105</v>
      </c>
      <c r="CH49" s="19">
        <f>IF(E49="",E51,SUMPRODUCT(E49,$CI$7)+E51)</f>
        <v>0</v>
      </c>
      <c r="CI49" s="10">
        <f>SUM(CG49,-CH49)</f>
        <v>105</v>
      </c>
      <c r="CJ49" s="19">
        <f>SUMPRODUCT(CI49,1/$CI$7)</f>
        <v>15</v>
      </c>
      <c r="CK49" s="10">
        <f>ROUNDDOWN(CJ49,0)</f>
        <v>15</v>
      </c>
      <c r="CL49" s="19">
        <f>MOD(CI49,$CI$7)</f>
        <v>0</v>
      </c>
      <c r="CM49" s="10"/>
      <c r="CN49" s="11">
        <f>IF(A49="計画的付与",E49,0)</f>
        <v>0</v>
      </c>
      <c r="CO49" s="10">
        <f>IF(A49="計画的付与",AP49,0)</f>
        <v>0</v>
      </c>
      <c r="CP49" s="19"/>
      <c r="CQ49" s="24">
        <v>20</v>
      </c>
      <c r="CR49" s="24">
        <v>21</v>
      </c>
      <c r="CS49" s="28">
        <v>20</v>
      </c>
      <c r="CT49" s="10"/>
      <c r="CV49"/>
    </row>
    <row r="50" spans="1:100" ht="78" hidden="1" customHeight="1" x14ac:dyDescent="0.15">
      <c r="A50" s="175"/>
      <c r="B50" s="176"/>
      <c r="C50" s="176"/>
      <c r="D50" s="176"/>
      <c r="E50" s="176"/>
      <c r="F50" s="176"/>
      <c r="G50" s="176"/>
      <c r="H50" s="181" t="s">
        <v>8</v>
      </c>
      <c r="I50" s="185"/>
      <c r="J50" s="186"/>
      <c r="K50" s="180" t="s">
        <v>4</v>
      </c>
      <c r="L50" s="180"/>
      <c r="M50" s="186"/>
      <c r="N50" s="186"/>
      <c r="O50" s="186"/>
      <c r="P50" s="87" t="s">
        <v>6</v>
      </c>
      <c r="Q50" s="209"/>
      <c r="R50" s="210"/>
      <c r="S50" s="88" t="s">
        <v>14</v>
      </c>
      <c r="T50" s="186"/>
      <c r="U50" s="232"/>
      <c r="V50" s="232"/>
      <c r="W50" s="89" t="s">
        <v>15</v>
      </c>
      <c r="X50" s="206" t="s">
        <v>16</v>
      </c>
      <c r="Y50" s="211"/>
      <c r="Z50" s="219"/>
      <c r="AA50" s="146"/>
      <c r="AB50" s="222"/>
      <c r="AC50" s="123"/>
      <c r="AD50" s="124"/>
      <c r="AE50" s="76" t="str">
        <f>IF(AD49="承認",I50,"")</f>
        <v/>
      </c>
      <c r="AF50" s="93" t="s">
        <v>4</v>
      </c>
      <c r="AG50" s="90" t="str">
        <f>IF(AD49="承認",M50,"")</f>
        <v/>
      </c>
      <c r="AH50" s="93" t="s">
        <v>6</v>
      </c>
      <c r="AI50" s="90" t="str">
        <f>IF(AD49="承認",Q50,"")</f>
        <v/>
      </c>
      <c r="AJ50" s="77" t="s">
        <v>14</v>
      </c>
      <c r="AK50" s="202" t="str">
        <f>IF(AD49="承認",T50,"")</f>
        <v/>
      </c>
      <c r="AL50" s="203"/>
      <c r="AM50" s="94" t="s">
        <v>15</v>
      </c>
      <c r="AN50" s="136" t="s">
        <v>16</v>
      </c>
      <c r="AO50" s="137"/>
      <c r="AP50" s="191"/>
      <c r="AQ50" s="121"/>
      <c r="AR50" s="121"/>
      <c r="AS50" s="211" t="s">
        <v>8</v>
      </c>
      <c r="AT50" s="196">
        <f t="shared" ref="AT50" si="57">CB51</f>
        <v>0</v>
      </c>
      <c r="AU50" s="197"/>
      <c r="AV50" s="67"/>
      <c r="AW50" s="212" t="s">
        <v>8</v>
      </c>
      <c r="AX50" s="151"/>
      <c r="AY50" s="152"/>
      <c r="AZ50" s="153"/>
      <c r="BA50" s="130"/>
      <c r="BB50" s="131"/>
      <c r="BC50" s="131"/>
      <c r="BD50" s="131"/>
      <c r="BE50" s="131"/>
      <c r="BF50" s="131"/>
      <c r="BG50" s="131"/>
      <c r="BH50" s="131"/>
      <c r="BI50" s="131"/>
      <c r="BJ50" s="132"/>
      <c r="BK50" s="82"/>
      <c r="BL50" s="82"/>
      <c r="BM50" s="82"/>
      <c r="BN50" s="82"/>
      <c r="BO50" s="54"/>
      <c r="BP50" s="12"/>
      <c r="BQ50" s="12"/>
      <c r="BR50" s="12"/>
      <c r="BS50" s="12"/>
      <c r="BT50" s="12"/>
      <c r="BU50" s="12"/>
      <c r="BV50" s="12"/>
      <c r="BW50" s="12"/>
      <c r="BX50" s="12"/>
      <c r="BY50" s="12"/>
      <c r="BZ50" s="12"/>
      <c r="CA50" s="50"/>
      <c r="CB50" s="50"/>
      <c r="CC50" s="50"/>
      <c r="CD50" s="50"/>
      <c r="CE50" s="18"/>
      <c r="CG50" s="51"/>
      <c r="CH50" s="51"/>
      <c r="CI50" s="51"/>
      <c r="CJ50" s="51"/>
      <c r="CK50" s="51"/>
      <c r="CL50" s="51"/>
      <c r="CM50" s="51"/>
      <c r="CN50" s="49"/>
      <c r="CO50" s="51"/>
      <c r="CP50" s="51"/>
      <c r="CQ50" s="51"/>
      <c r="CR50" s="51"/>
      <c r="CS50" s="28"/>
      <c r="CT50" s="51"/>
      <c r="CV50"/>
    </row>
    <row r="51" spans="1:100" ht="78" hidden="1" customHeight="1" x14ac:dyDescent="0.15">
      <c r="A51" s="177"/>
      <c r="B51" s="178"/>
      <c r="C51" s="178"/>
      <c r="D51" s="178"/>
      <c r="E51" s="178"/>
      <c r="F51" s="178"/>
      <c r="G51" s="178"/>
      <c r="H51" s="182"/>
      <c r="I51" s="231"/>
      <c r="J51" s="187"/>
      <c r="K51" s="179" t="s">
        <v>4</v>
      </c>
      <c r="L51" s="179"/>
      <c r="M51" s="187"/>
      <c r="N51" s="187"/>
      <c r="O51" s="187"/>
      <c r="P51" s="94" t="s">
        <v>6</v>
      </c>
      <c r="Q51" s="187"/>
      <c r="R51" s="188"/>
      <c r="S51" s="91" t="s">
        <v>14</v>
      </c>
      <c r="T51" s="187"/>
      <c r="U51" s="188"/>
      <c r="V51" s="188"/>
      <c r="W51" s="70" t="s">
        <v>15</v>
      </c>
      <c r="X51" s="189" t="s">
        <v>17</v>
      </c>
      <c r="Y51" s="190"/>
      <c r="Z51" s="220"/>
      <c r="AA51" s="147"/>
      <c r="AB51" s="223"/>
      <c r="AC51" s="125"/>
      <c r="AD51" s="126"/>
      <c r="AE51" s="78" t="str">
        <f>IF(AD49="承認",I51,"")</f>
        <v/>
      </c>
      <c r="AF51" s="93" t="s">
        <v>4</v>
      </c>
      <c r="AG51" s="98" t="str">
        <f>IF(AD49="承認",M51,"")</f>
        <v/>
      </c>
      <c r="AH51" s="93" t="s">
        <v>6</v>
      </c>
      <c r="AI51" s="92" t="str">
        <f>IF(AD49="承認",Q51,"")</f>
        <v/>
      </c>
      <c r="AJ51" s="79" t="s">
        <v>14</v>
      </c>
      <c r="AK51" s="204" t="str">
        <f>IF(AD49="承認",T51,"")</f>
        <v/>
      </c>
      <c r="AL51" s="205"/>
      <c r="AM51" s="94" t="s">
        <v>15</v>
      </c>
      <c r="AN51" s="136" t="s">
        <v>17</v>
      </c>
      <c r="AO51" s="137"/>
      <c r="AP51" s="192"/>
      <c r="AQ51" s="147"/>
      <c r="AR51" s="147"/>
      <c r="AS51" s="190"/>
      <c r="AT51" s="192"/>
      <c r="AU51" s="147"/>
      <c r="AV51" s="68">
        <f t="shared" ref="AV51" si="58">CC51</f>
        <v>0</v>
      </c>
      <c r="AW51" s="190"/>
      <c r="AX51" s="154"/>
      <c r="AY51" s="155"/>
      <c r="AZ51" s="156"/>
      <c r="BA51" s="133"/>
      <c r="BB51" s="134"/>
      <c r="BC51" s="134"/>
      <c r="BD51" s="134"/>
      <c r="BE51" s="134"/>
      <c r="BF51" s="134"/>
      <c r="BG51" s="134"/>
      <c r="BH51" s="134"/>
      <c r="BI51" s="134"/>
      <c r="BJ51" s="135"/>
      <c r="BK51" s="82"/>
      <c r="BL51" s="82"/>
      <c r="BM51" s="82"/>
      <c r="BN51" s="82"/>
      <c r="BO51" s="53"/>
      <c r="BP51" s="12"/>
      <c r="BQ51" s="12"/>
      <c r="BR51" s="12"/>
      <c r="BS51" s="12"/>
      <c r="BT51" s="12"/>
      <c r="BU51" s="12"/>
      <c r="BV51" s="12"/>
      <c r="BW51" s="12"/>
      <c r="BX51" s="12"/>
      <c r="BY51" s="12"/>
      <c r="BZ51" s="7">
        <f>IF(AT47+AV48/60-AP50&lt;0,AT47+$CI$7+AV48/60-AP50,AT47+AV48/60-AP50)</f>
        <v>0</v>
      </c>
      <c r="CA51" s="8">
        <f t="shared" ref="CA51" si="59">SUMPRODUCT(BZ51,60)</f>
        <v>0</v>
      </c>
      <c r="CB51">
        <f t="shared" ref="CB51" si="60">ROUNDDOWN(BZ51,0)</f>
        <v>0</v>
      </c>
      <c r="CC51" s="8">
        <f t="shared" ref="CC51" si="61">MOD(CA51,60)</f>
        <v>0</v>
      </c>
      <c r="CD51" s="2"/>
      <c r="CE51" s="9"/>
      <c r="CG51" s="19"/>
      <c r="CH51" s="19"/>
      <c r="CI51" s="10"/>
      <c r="CJ51" s="19"/>
      <c r="CK51" s="10"/>
      <c r="CL51" s="19"/>
      <c r="CM51" s="10"/>
      <c r="CO51" s="10"/>
      <c r="CP51" s="19"/>
      <c r="CQ51" s="24">
        <v>21</v>
      </c>
      <c r="CR51" s="24">
        <v>22</v>
      </c>
      <c r="CS51" s="28">
        <v>21</v>
      </c>
      <c r="CT51" s="10"/>
      <c r="CV51"/>
    </row>
    <row r="52" spans="1:100" ht="78" hidden="1" customHeight="1" x14ac:dyDescent="0.15">
      <c r="A52" s="173"/>
      <c r="B52" s="174"/>
      <c r="C52" s="174"/>
      <c r="D52" s="174"/>
      <c r="E52" s="174"/>
      <c r="F52" s="174"/>
      <c r="G52" s="174"/>
      <c r="H52" s="105" t="s">
        <v>6</v>
      </c>
      <c r="I52" s="183"/>
      <c r="J52" s="184"/>
      <c r="K52" s="180" t="s">
        <v>4</v>
      </c>
      <c r="L52" s="180"/>
      <c r="M52" s="224"/>
      <c r="N52" s="184"/>
      <c r="O52" s="184"/>
      <c r="P52" s="87" t="s">
        <v>6</v>
      </c>
      <c r="Q52" s="180" t="s">
        <v>16</v>
      </c>
      <c r="R52" s="180"/>
      <c r="S52" s="86"/>
      <c r="T52" s="180" t="s">
        <v>4</v>
      </c>
      <c r="U52" s="180"/>
      <c r="V52" s="86"/>
      <c r="W52" s="89" t="s">
        <v>6</v>
      </c>
      <c r="X52" s="206" t="s">
        <v>17</v>
      </c>
      <c r="Y52" s="207"/>
      <c r="Z52" s="218"/>
      <c r="AA52" s="121" t="s">
        <v>4</v>
      </c>
      <c r="AB52" s="221"/>
      <c r="AC52" s="121" t="s">
        <v>6</v>
      </c>
      <c r="AD52" s="122"/>
      <c r="AE52" s="71" t="str">
        <f>IF(AD52="承認",I52,"")</f>
        <v/>
      </c>
      <c r="AF52" s="72" t="s">
        <v>4</v>
      </c>
      <c r="AG52" s="73" t="str">
        <f>IF(AD52="承認",M52,"")</f>
        <v/>
      </c>
      <c r="AH52" s="72" t="s">
        <v>6</v>
      </c>
      <c r="AI52" s="72" t="s">
        <v>16</v>
      </c>
      <c r="AJ52" s="73" t="str">
        <f>IF(AD52="承認",S52,"")</f>
        <v/>
      </c>
      <c r="AK52" s="74" t="s">
        <v>4</v>
      </c>
      <c r="AL52" s="73" t="str">
        <f>IF(AD52="承認",V52,"")</f>
        <v/>
      </c>
      <c r="AM52" s="75" t="s">
        <v>6</v>
      </c>
      <c r="AN52" s="200" t="s">
        <v>17</v>
      </c>
      <c r="AO52" s="201"/>
      <c r="AP52" s="144"/>
      <c r="AQ52" s="145"/>
      <c r="AR52" s="145"/>
      <c r="AS52" s="101" t="s">
        <v>6</v>
      </c>
      <c r="AT52" s="142">
        <f t="shared" ref="AT52" si="62">IF(AT50-AP53&lt;0,AT49-AP52-1,AT49-AP52)</f>
        <v>15</v>
      </c>
      <c r="AU52" s="143"/>
      <c r="AV52" s="143"/>
      <c r="AW52" s="96" t="s">
        <v>6</v>
      </c>
      <c r="AX52" s="148"/>
      <c r="AY52" s="149"/>
      <c r="AZ52" s="150"/>
      <c r="BA52" s="127" t="str">
        <f t="shared" ref="BA52" si="63">IF(AP53&gt;$AQ$9,"時間単位年休１日の時間数よりも大きい時間数が入力されています。","")</f>
        <v/>
      </c>
      <c r="BB52" s="128"/>
      <c r="BC52" s="128"/>
      <c r="BD52" s="128"/>
      <c r="BE52" s="128"/>
      <c r="BF52" s="128"/>
      <c r="BG52" s="128"/>
      <c r="BH52" s="128"/>
      <c r="BI52" s="128"/>
      <c r="BJ52" s="129"/>
      <c r="BK52" s="82"/>
      <c r="BL52" s="82"/>
      <c r="BM52" s="82"/>
      <c r="BN52" s="82"/>
      <c r="BO52" s="53"/>
      <c r="BP52" s="12"/>
      <c r="BQ52" s="12"/>
      <c r="BR52" s="12"/>
      <c r="BS52" s="12"/>
      <c r="BT52" s="12"/>
      <c r="BU52" s="12"/>
      <c r="BV52" s="12"/>
      <c r="BW52" s="12"/>
      <c r="BX52" s="12"/>
      <c r="BY52" s="12"/>
      <c r="BZ52" s="12"/>
      <c r="CA52" s="50"/>
      <c r="CB52" s="50"/>
      <c r="CC52" s="50"/>
      <c r="CD52" s="2"/>
      <c r="CE52" s="9"/>
      <c r="CG52" s="19">
        <f>SUMPRODUCT(AT49,$CI$7)+AT51</f>
        <v>105</v>
      </c>
      <c r="CH52" s="19">
        <f>IF(E52="",E54,SUMPRODUCT(E52,$CI$7)+E54)</f>
        <v>0</v>
      </c>
      <c r="CI52" s="10">
        <f>SUM(CG52,-CH52)</f>
        <v>105</v>
      </c>
      <c r="CJ52" s="19">
        <f>SUMPRODUCT(CI52,1/$CI$7)</f>
        <v>15</v>
      </c>
      <c r="CK52" s="10">
        <f>ROUNDDOWN(CJ52,0)</f>
        <v>15</v>
      </c>
      <c r="CL52" s="19">
        <f>MOD(CI52,$CI$7)</f>
        <v>0</v>
      </c>
      <c r="CM52" s="10"/>
      <c r="CN52" s="11">
        <f>IF(A52="計画的付与",E52,0)</f>
        <v>0</v>
      </c>
      <c r="CO52" s="10">
        <f>IF(A52="計画的付与",AP52,0)</f>
        <v>0</v>
      </c>
      <c r="CP52" s="19"/>
      <c r="CQ52" s="24">
        <v>22</v>
      </c>
      <c r="CR52" s="24">
        <v>23</v>
      </c>
      <c r="CS52" s="28">
        <v>22</v>
      </c>
      <c r="CT52" s="10"/>
      <c r="CV52"/>
    </row>
    <row r="53" spans="1:100" ht="78" hidden="1" customHeight="1" x14ac:dyDescent="0.15">
      <c r="A53" s="175"/>
      <c r="B53" s="176"/>
      <c r="C53" s="176"/>
      <c r="D53" s="176"/>
      <c r="E53" s="176"/>
      <c r="F53" s="176"/>
      <c r="G53" s="176"/>
      <c r="H53" s="181" t="s">
        <v>8</v>
      </c>
      <c r="I53" s="185"/>
      <c r="J53" s="186"/>
      <c r="K53" s="180" t="s">
        <v>4</v>
      </c>
      <c r="L53" s="180"/>
      <c r="M53" s="186"/>
      <c r="N53" s="186"/>
      <c r="O53" s="186"/>
      <c r="P53" s="87" t="s">
        <v>6</v>
      </c>
      <c r="Q53" s="209"/>
      <c r="R53" s="210"/>
      <c r="S53" s="88" t="s">
        <v>14</v>
      </c>
      <c r="T53" s="186"/>
      <c r="U53" s="232"/>
      <c r="V53" s="232"/>
      <c r="W53" s="89" t="s">
        <v>15</v>
      </c>
      <c r="X53" s="206" t="s">
        <v>16</v>
      </c>
      <c r="Y53" s="211"/>
      <c r="Z53" s="219"/>
      <c r="AA53" s="146"/>
      <c r="AB53" s="222"/>
      <c r="AC53" s="123"/>
      <c r="AD53" s="124"/>
      <c r="AE53" s="76" t="str">
        <f>IF(AD52="承認",I53,"")</f>
        <v/>
      </c>
      <c r="AF53" s="93" t="s">
        <v>4</v>
      </c>
      <c r="AG53" s="90" t="str">
        <f>IF(AD52="承認",M53,"")</f>
        <v/>
      </c>
      <c r="AH53" s="93" t="s">
        <v>6</v>
      </c>
      <c r="AI53" s="90" t="str">
        <f>IF(AD52="承認",Q53,"")</f>
        <v/>
      </c>
      <c r="AJ53" s="77" t="s">
        <v>14</v>
      </c>
      <c r="AK53" s="202" t="str">
        <f>IF(AD52="承認",T53,"")</f>
        <v/>
      </c>
      <c r="AL53" s="203"/>
      <c r="AM53" s="94" t="s">
        <v>15</v>
      </c>
      <c r="AN53" s="136" t="s">
        <v>16</v>
      </c>
      <c r="AO53" s="137"/>
      <c r="AP53" s="191"/>
      <c r="AQ53" s="121"/>
      <c r="AR53" s="121"/>
      <c r="AS53" s="211" t="s">
        <v>8</v>
      </c>
      <c r="AT53" s="196">
        <f t="shared" ref="AT53" si="64">CB54</f>
        <v>0</v>
      </c>
      <c r="AU53" s="197"/>
      <c r="AV53" s="67"/>
      <c r="AW53" s="212" t="s">
        <v>8</v>
      </c>
      <c r="AX53" s="151"/>
      <c r="AY53" s="152"/>
      <c r="AZ53" s="153"/>
      <c r="BA53" s="130"/>
      <c r="BB53" s="131"/>
      <c r="BC53" s="131"/>
      <c r="BD53" s="131"/>
      <c r="BE53" s="131"/>
      <c r="BF53" s="131"/>
      <c r="BG53" s="131"/>
      <c r="BH53" s="131"/>
      <c r="BI53" s="131"/>
      <c r="BJ53" s="132"/>
      <c r="BK53" s="82"/>
      <c r="BL53" s="82"/>
      <c r="BM53" s="82"/>
      <c r="BN53" s="82"/>
      <c r="BO53" s="54"/>
      <c r="BP53" s="12"/>
      <c r="BQ53" s="12"/>
      <c r="BR53" s="12"/>
      <c r="BS53" s="12"/>
      <c r="BT53" s="12"/>
      <c r="BU53" s="12"/>
      <c r="BV53" s="12"/>
      <c r="BW53" s="12"/>
      <c r="BX53" s="12"/>
      <c r="BY53" s="12"/>
      <c r="BZ53" s="12"/>
      <c r="CA53" s="50"/>
      <c r="CB53" s="50"/>
      <c r="CC53" s="50"/>
      <c r="CD53" s="50"/>
      <c r="CE53" s="18"/>
      <c r="CG53" s="51"/>
      <c r="CH53" s="51"/>
      <c r="CI53" s="51"/>
      <c r="CJ53" s="51"/>
      <c r="CK53" s="51"/>
      <c r="CL53" s="51"/>
      <c r="CM53" s="51"/>
      <c r="CN53" s="49"/>
      <c r="CO53" s="51"/>
      <c r="CP53" s="51"/>
      <c r="CQ53" s="51"/>
      <c r="CR53" s="51"/>
      <c r="CS53" s="28"/>
      <c r="CT53" s="51"/>
      <c r="CV53"/>
    </row>
    <row r="54" spans="1:100" ht="78" hidden="1" customHeight="1" x14ac:dyDescent="0.15">
      <c r="A54" s="177"/>
      <c r="B54" s="178"/>
      <c r="C54" s="178"/>
      <c r="D54" s="178"/>
      <c r="E54" s="178"/>
      <c r="F54" s="178"/>
      <c r="G54" s="178"/>
      <c r="H54" s="182"/>
      <c r="I54" s="231"/>
      <c r="J54" s="187"/>
      <c r="K54" s="179" t="s">
        <v>4</v>
      </c>
      <c r="L54" s="179"/>
      <c r="M54" s="187"/>
      <c r="N54" s="187"/>
      <c r="O54" s="187"/>
      <c r="P54" s="94" t="s">
        <v>6</v>
      </c>
      <c r="Q54" s="187"/>
      <c r="R54" s="188"/>
      <c r="S54" s="91" t="s">
        <v>14</v>
      </c>
      <c r="T54" s="187"/>
      <c r="U54" s="188"/>
      <c r="V54" s="188"/>
      <c r="W54" s="70" t="s">
        <v>15</v>
      </c>
      <c r="X54" s="189" t="s">
        <v>17</v>
      </c>
      <c r="Y54" s="190"/>
      <c r="Z54" s="220"/>
      <c r="AA54" s="147"/>
      <c r="AB54" s="223"/>
      <c r="AC54" s="125"/>
      <c r="AD54" s="126"/>
      <c r="AE54" s="78" t="str">
        <f>IF(AD52="承認",I54,"")</f>
        <v/>
      </c>
      <c r="AF54" s="93" t="s">
        <v>4</v>
      </c>
      <c r="AG54" s="98" t="str">
        <f>IF(AD52="承認",M54,"")</f>
        <v/>
      </c>
      <c r="AH54" s="93" t="s">
        <v>6</v>
      </c>
      <c r="AI54" s="92" t="str">
        <f>IF(AD52="承認",Q54,"")</f>
        <v/>
      </c>
      <c r="AJ54" s="79" t="s">
        <v>14</v>
      </c>
      <c r="AK54" s="204" t="str">
        <f>IF(AD52="承認",T54,"")</f>
        <v/>
      </c>
      <c r="AL54" s="205"/>
      <c r="AM54" s="94" t="s">
        <v>15</v>
      </c>
      <c r="AN54" s="136" t="s">
        <v>17</v>
      </c>
      <c r="AO54" s="137"/>
      <c r="AP54" s="192"/>
      <c r="AQ54" s="147"/>
      <c r="AR54" s="147"/>
      <c r="AS54" s="190"/>
      <c r="AT54" s="192"/>
      <c r="AU54" s="147"/>
      <c r="AV54" s="68">
        <f t="shared" ref="AV54" si="65">CC54</f>
        <v>0</v>
      </c>
      <c r="AW54" s="190"/>
      <c r="AX54" s="154"/>
      <c r="AY54" s="155"/>
      <c r="AZ54" s="156"/>
      <c r="BA54" s="133"/>
      <c r="BB54" s="134"/>
      <c r="BC54" s="134"/>
      <c r="BD54" s="134"/>
      <c r="BE54" s="134"/>
      <c r="BF54" s="134"/>
      <c r="BG54" s="134"/>
      <c r="BH54" s="134"/>
      <c r="BI54" s="134"/>
      <c r="BJ54" s="135"/>
      <c r="BK54" s="82"/>
      <c r="BL54" s="82"/>
      <c r="BM54" s="82"/>
      <c r="BN54" s="82"/>
      <c r="BO54" s="53"/>
      <c r="BP54" s="12"/>
      <c r="BQ54" s="12"/>
      <c r="BR54" s="12"/>
      <c r="BS54" s="12"/>
      <c r="BT54" s="12"/>
      <c r="BU54" s="12"/>
      <c r="BV54" s="12"/>
      <c r="BW54" s="12"/>
      <c r="BX54" s="12"/>
      <c r="BY54" s="12"/>
      <c r="BZ54" s="7">
        <f>IF(AT50+AV51/60-AP53&lt;0,AT50+$CI$7+AV51/60-AP53,AT50+AV51/60-AP53)</f>
        <v>0</v>
      </c>
      <c r="CA54" s="8">
        <f t="shared" ref="CA54" si="66">SUMPRODUCT(BZ54,60)</f>
        <v>0</v>
      </c>
      <c r="CB54">
        <f t="shared" ref="CB54" si="67">ROUNDDOWN(BZ54,0)</f>
        <v>0</v>
      </c>
      <c r="CC54" s="8">
        <f t="shared" ref="CC54" si="68">MOD(CA54,60)</f>
        <v>0</v>
      </c>
      <c r="CD54" s="2"/>
      <c r="CE54" s="9"/>
      <c r="CG54" s="19"/>
      <c r="CH54" s="19"/>
      <c r="CI54" s="10"/>
      <c r="CJ54" s="19"/>
      <c r="CK54" s="10"/>
      <c r="CL54" s="19"/>
      <c r="CM54" s="10"/>
      <c r="CO54" s="10"/>
      <c r="CP54" s="19"/>
      <c r="CQ54" s="24">
        <v>23</v>
      </c>
      <c r="CR54" s="24">
        <v>24</v>
      </c>
      <c r="CS54" s="28">
        <v>23</v>
      </c>
      <c r="CT54" s="10"/>
      <c r="CV54"/>
    </row>
    <row r="55" spans="1:100" ht="78" hidden="1" customHeight="1" x14ac:dyDescent="0.15">
      <c r="A55" s="173"/>
      <c r="B55" s="174"/>
      <c r="C55" s="174"/>
      <c r="D55" s="174"/>
      <c r="E55" s="174"/>
      <c r="F55" s="174"/>
      <c r="G55" s="174"/>
      <c r="H55" s="105" t="s">
        <v>6</v>
      </c>
      <c r="I55" s="183"/>
      <c r="J55" s="184"/>
      <c r="K55" s="180" t="s">
        <v>4</v>
      </c>
      <c r="L55" s="180"/>
      <c r="M55" s="224"/>
      <c r="N55" s="184"/>
      <c r="O55" s="184"/>
      <c r="P55" s="87" t="s">
        <v>6</v>
      </c>
      <c r="Q55" s="180" t="s">
        <v>16</v>
      </c>
      <c r="R55" s="180"/>
      <c r="S55" s="86"/>
      <c r="T55" s="180" t="s">
        <v>4</v>
      </c>
      <c r="U55" s="180"/>
      <c r="V55" s="86"/>
      <c r="W55" s="89" t="s">
        <v>6</v>
      </c>
      <c r="X55" s="206" t="s">
        <v>17</v>
      </c>
      <c r="Y55" s="207"/>
      <c r="Z55" s="218"/>
      <c r="AA55" s="121" t="s">
        <v>4</v>
      </c>
      <c r="AB55" s="221"/>
      <c r="AC55" s="121" t="s">
        <v>6</v>
      </c>
      <c r="AD55" s="122"/>
      <c r="AE55" s="71" t="str">
        <f>IF(AD55="承認",I55,"")</f>
        <v/>
      </c>
      <c r="AF55" s="72" t="s">
        <v>4</v>
      </c>
      <c r="AG55" s="73" t="str">
        <f>IF(AD55="承認",M55,"")</f>
        <v/>
      </c>
      <c r="AH55" s="72" t="s">
        <v>6</v>
      </c>
      <c r="AI55" s="72" t="s">
        <v>16</v>
      </c>
      <c r="AJ55" s="73" t="str">
        <f>IF(AD55="承認",S55,"")</f>
        <v/>
      </c>
      <c r="AK55" s="74" t="s">
        <v>4</v>
      </c>
      <c r="AL55" s="73" t="str">
        <f>IF(AD55="承認",V55,"")</f>
        <v/>
      </c>
      <c r="AM55" s="75" t="s">
        <v>6</v>
      </c>
      <c r="AN55" s="200" t="s">
        <v>17</v>
      </c>
      <c r="AO55" s="201"/>
      <c r="AP55" s="144"/>
      <c r="AQ55" s="145"/>
      <c r="AR55" s="145"/>
      <c r="AS55" s="101" t="s">
        <v>6</v>
      </c>
      <c r="AT55" s="142">
        <f t="shared" ref="AT55" si="69">IF(AT53-AP56&lt;0,AT52-AP55-1,AT52-AP55)</f>
        <v>15</v>
      </c>
      <c r="AU55" s="143"/>
      <c r="AV55" s="143"/>
      <c r="AW55" s="96" t="s">
        <v>6</v>
      </c>
      <c r="AX55" s="148"/>
      <c r="AY55" s="149"/>
      <c r="AZ55" s="150"/>
      <c r="BA55" s="127" t="str">
        <f t="shared" ref="BA55" si="70">IF(AP56&gt;$AQ$9,"時間単位年休１日の時間数よりも大きい時間数が入力されています。","")</f>
        <v/>
      </c>
      <c r="BB55" s="128"/>
      <c r="BC55" s="128"/>
      <c r="BD55" s="128"/>
      <c r="BE55" s="128"/>
      <c r="BF55" s="128"/>
      <c r="BG55" s="128"/>
      <c r="BH55" s="128"/>
      <c r="BI55" s="128"/>
      <c r="BJ55" s="129"/>
      <c r="BK55" s="82"/>
      <c r="BL55" s="82"/>
      <c r="BM55" s="82"/>
      <c r="BN55" s="82"/>
      <c r="BO55" s="53"/>
      <c r="BP55" s="12"/>
      <c r="BQ55" s="12"/>
      <c r="BR55" s="12"/>
      <c r="BS55" s="12"/>
      <c r="BT55" s="12"/>
      <c r="BU55" s="12"/>
      <c r="BV55" s="12"/>
      <c r="BW55" s="12"/>
      <c r="BX55" s="12"/>
      <c r="BY55" s="12"/>
      <c r="BZ55" s="12"/>
      <c r="CA55" s="50"/>
      <c r="CB55" s="50"/>
      <c r="CC55" s="50"/>
      <c r="CD55" s="2"/>
      <c r="CE55" s="9"/>
      <c r="CG55" s="19">
        <f>SUMPRODUCT(AT52,$CI$7)+AT54</f>
        <v>105</v>
      </c>
      <c r="CH55" s="19">
        <f>IF(E55="",E57,SUMPRODUCT(E55,$CI$7)+E57)</f>
        <v>0</v>
      </c>
      <c r="CI55" s="10">
        <f>SUM(CG55,-CH55)</f>
        <v>105</v>
      </c>
      <c r="CJ55" s="19">
        <f>SUMPRODUCT(CI55,1/$CI$7)</f>
        <v>15</v>
      </c>
      <c r="CK55" s="10">
        <f>ROUNDDOWN(CJ55,0)</f>
        <v>15</v>
      </c>
      <c r="CL55" s="19">
        <f>MOD(CI55,$CI$7)</f>
        <v>0</v>
      </c>
      <c r="CM55" s="10"/>
      <c r="CN55" s="11">
        <f>IF(A55="計画的付与",E55,0)</f>
        <v>0</v>
      </c>
      <c r="CO55" s="10">
        <f>IF(A55="計画的付与",AP55,0)</f>
        <v>0</v>
      </c>
      <c r="CP55" s="19"/>
      <c r="CQ55" s="10"/>
      <c r="CR55" s="24">
        <v>25</v>
      </c>
      <c r="CS55" s="28">
        <v>24</v>
      </c>
      <c r="CT55" s="10"/>
      <c r="CV55"/>
    </row>
    <row r="56" spans="1:100" ht="78" hidden="1" customHeight="1" x14ac:dyDescent="0.15">
      <c r="A56" s="175"/>
      <c r="B56" s="176"/>
      <c r="C56" s="176"/>
      <c r="D56" s="176"/>
      <c r="E56" s="176"/>
      <c r="F56" s="176"/>
      <c r="G56" s="176"/>
      <c r="H56" s="181" t="s">
        <v>8</v>
      </c>
      <c r="I56" s="185"/>
      <c r="J56" s="186"/>
      <c r="K56" s="180" t="s">
        <v>4</v>
      </c>
      <c r="L56" s="180"/>
      <c r="M56" s="186"/>
      <c r="N56" s="186"/>
      <c r="O56" s="186"/>
      <c r="P56" s="87" t="s">
        <v>6</v>
      </c>
      <c r="Q56" s="209"/>
      <c r="R56" s="210"/>
      <c r="S56" s="88" t="s">
        <v>14</v>
      </c>
      <c r="T56" s="186"/>
      <c r="U56" s="232"/>
      <c r="V56" s="232"/>
      <c r="W56" s="89" t="s">
        <v>15</v>
      </c>
      <c r="X56" s="206" t="s">
        <v>16</v>
      </c>
      <c r="Y56" s="211"/>
      <c r="Z56" s="219"/>
      <c r="AA56" s="146"/>
      <c r="AB56" s="222"/>
      <c r="AC56" s="123"/>
      <c r="AD56" s="124"/>
      <c r="AE56" s="76" t="str">
        <f>IF(AD55="承認",I56,"")</f>
        <v/>
      </c>
      <c r="AF56" s="93" t="s">
        <v>4</v>
      </c>
      <c r="AG56" s="90" t="str">
        <f>IF(AD55="承認",M56,"")</f>
        <v/>
      </c>
      <c r="AH56" s="93" t="s">
        <v>6</v>
      </c>
      <c r="AI56" s="90" t="str">
        <f>IF(AD55="承認",Q56,"")</f>
        <v/>
      </c>
      <c r="AJ56" s="77" t="s">
        <v>14</v>
      </c>
      <c r="AK56" s="202" t="str">
        <f>IF(AD55="承認",T56,"")</f>
        <v/>
      </c>
      <c r="AL56" s="203"/>
      <c r="AM56" s="94" t="s">
        <v>15</v>
      </c>
      <c r="AN56" s="136" t="s">
        <v>16</v>
      </c>
      <c r="AO56" s="137"/>
      <c r="AP56" s="191"/>
      <c r="AQ56" s="121"/>
      <c r="AR56" s="121"/>
      <c r="AS56" s="211" t="s">
        <v>8</v>
      </c>
      <c r="AT56" s="196">
        <f t="shared" ref="AT56" si="71">CB57</f>
        <v>0</v>
      </c>
      <c r="AU56" s="197"/>
      <c r="AV56" s="67"/>
      <c r="AW56" s="212" t="s">
        <v>8</v>
      </c>
      <c r="AX56" s="151"/>
      <c r="AY56" s="152"/>
      <c r="AZ56" s="153"/>
      <c r="BA56" s="130"/>
      <c r="BB56" s="131"/>
      <c r="BC56" s="131"/>
      <c r="BD56" s="131"/>
      <c r="BE56" s="131"/>
      <c r="BF56" s="131"/>
      <c r="BG56" s="131"/>
      <c r="BH56" s="131"/>
      <c r="BI56" s="131"/>
      <c r="BJ56" s="132"/>
      <c r="BK56" s="82"/>
      <c r="BL56" s="82"/>
      <c r="BM56" s="82"/>
      <c r="BN56" s="82"/>
      <c r="BO56" s="54"/>
      <c r="BP56" s="12"/>
      <c r="BQ56" s="12"/>
      <c r="BR56" s="12"/>
      <c r="BS56" s="12"/>
      <c r="BT56" s="12"/>
      <c r="BU56" s="12"/>
      <c r="BV56" s="12"/>
      <c r="BW56" s="12"/>
      <c r="BX56" s="12"/>
      <c r="BY56" s="12"/>
      <c r="BZ56" s="12"/>
      <c r="CA56" s="50"/>
      <c r="CB56" s="50"/>
      <c r="CC56" s="50"/>
      <c r="CD56" s="50"/>
      <c r="CE56" s="18"/>
      <c r="CG56" s="51"/>
      <c r="CH56" s="51"/>
      <c r="CI56" s="51"/>
      <c r="CJ56" s="51"/>
      <c r="CK56" s="51"/>
      <c r="CL56" s="51"/>
      <c r="CM56" s="51"/>
      <c r="CN56" s="49"/>
      <c r="CO56" s="51"/>
      <c r="CP56" s="51"/>
      <c r="CQ56" s="51"/>
      <c r="CR56" s="51"/>
      <c r="CS56" s="28"/>
      <c r="CT56" s="51"/>
      <c r="CV56"/>
    </row>
    <row r="57" spans="1:100" ht="78" hidden="1" customHeight="1" x14ac:dyDescent="0.15">
      <c r="A57" s="177"/>
      <c r="B57" s="178"/>
      <c r="C57" s="178"/>
      <c r="D57" s="178"/>
      <c r="E57" s="178"/>
      <c r="F57" s="178"/>
      <c r="G57" s="178"/>
      <c r="H57" s="182"/>
      <c r="I57" s="231"/>
      <c r="J57" s="187"/>
      <c r="K57" s="179" t="s">
        <v>4</v>
      </c>
      <c r="L57" s="179"/>
      <c r="M57" s="187"/>
      <c r="N57" s="187"/>
      <c r="O57" s="187"/>
      <c r="P57" s="94" t="s">
        <v>6</v>
      </c>
      <c r="Q57" s="187"/>
      <c r="R57" s="188"/>
      <c r="S57" s="91" t="s">
        <v>14</v>
      </c>
      <c r="T57" s="187"/>
      <c r="U57" s="188"/>
      <c r="V57" s="188"/>
      <c r="W57" s="70" t="s">
        <v>15</v>
      </c>
      <c r="X57" s="189" t="s">
        <v>17</v>
      </c>
      <c r="Y57" s="190"/>
      <c r="Z57" s="220"/>
      <c r="AA57" s="147"/>
      <c r="AB57" s="223"/>
      <c r="AC57" s="125"/>
      <c r="AD57" s="126"/>
      <c r="AE57" s="78" t="str">
        <f>IF(AD55="承認",I57,"")</f>
        <v/>
      </c>
      <c r="AF57" s="93" t="s">
        <v>4</v>
      </c>
      <c r="AG57" s="98" t="str">
        <f>IF(AD55="承認",M57,"")</f>
        <v/>
      </c>
      <c r="AH57" s="93" t="s">
        <v>6</v>
      </c>
      <c r="AI57" s="92" t="str">
        <f>IF(AD55="承認",Q57,"")</f>
        <v/>
      </c>
      <c r="AJ57" s="79" t="s">
        <v>14</v>
      </c>
      <c r="AK57" s="204" t="str">
        <f>IF(AD55="承認",T57,"")</f>
        <v/>
      </c>
      <c r="AL57" s="205"/>
      <c r="AM57" s="94" t="s">
        <v>15</v>
      </c>
      <c r="AN57" s="136" t="s">
        <v>17</v>
      </c>
      <c r="AO57" s="137"/>
      <c r="AP57" s="192"/>
      <c r="AQ57" s="147"/>
      <c r="AR57" s="147"/>
      <c r="AS57" s="190"/>
      <c r="AT57" s="192"/>
      <c r="AU57" s="147"/>
      <c r="AV57" s="68">
        <f t="shared" ref="AV57" si="72">CC57</f>
        <v>0</v>
      </c>
      <c r="AW57" s="190"/>
      <c r="AX57" s="154"/>
      <c r="AY57" s="155"/>
      <c r="AZ57" s="156"/>
      <c r="BA57" s="133"/>
      <c r="BB57" s="134"/>
      <c r="BC57" s="134"/>
      <c r="BD57" s="134"/>
      <c r="BE57" s="134"/>
      <c r="BF57" s="134"/>
      <c r="BG57" s="134"/>
      <c r="BH57" s="134"/>
      <c r="BI57" s="134"/>
      <c r="BJ57" s="135"/>
      <c r="BK57" s="82"/>
      <c r="BL57" s="82"/>
      <c r="BM57" s="82"/>
      <c r="BN57" s="82"/>
      <c r="BO57" s="53"/>
      <c r="BP57" s="12"/>
      <c r="BQ57" s="12"/>
      <c r="BR57" s="12"/>
      <c r="BS57" s="12"/>
      <c r="BT57" s="12"/>
      <c r="BU57" s="12"/>
      <c r="BV57" s="12"/>
      <c r="BW57" s="12"/>
      <c r="BX57" s="12"/>
      <c r="BY57" s="12"/>
      <c r="BZ57" s="7">
        <f>IF(AT53+AV54/60-AP56&lt;0,AT53+$CI$7+AV54/60-AP56,AT53+AV54/60-AP56)</f>
        <v>0</v>
      </c>
      <c r="CA57" s="8">
        <f t="shared" ref="CA57" si="73">SUMPRODUCT(BZ57,60)</f>
        <v>0</v>
      </c>
      <c r="CB57">
        <f t="shared" ref="CB57" si="74">ROUNDDOWN(BZ57,0)</f>
        <v>0</v>
      </c>
      <c r="CC57" s="8">
        <f t="shared" ref="CC57" si="75">MOD(CA57,60)</f>
        <v>0</v>
      </c>
      <c r="CD57" s="2"/>
      <c r="CE57" s="9"/>
      <c r="CG57" s="19"/>
      <c r="CH57" s="19"/>
      <c r="CI57" s="10"/>
      <c r="CJ57" s="19"/>
      <c r="CK57" s="10"/>
      <c r="CL57" s="19"/>
      <c r="CM57" s="10"/>
      <c r="CO57" s="10"/>
      <c r="CP57" s="19"/>
      <c r="CQ57" s="10"/>
      <c r="CR57" s="24">
        <v>26</v>
      </c>
      <c r="CS57" s="28">
        <v>25</v>
      </c>
      <c r="CT57" s="10"/>
      <c r="CV57"/>
    </row>
    <row r="58" spans="1:100" ht="78" hidden="1" customHeight="1" x14ac:dyDescent="0.15">
      <c r="A58" s="173"/>
      <c r="B58" s="174"/>
      <c r="C58" s="174"/>
      <c r="D58" s="174"/>
      <c r="E58" s="174"/>
      <c r="F58" s="174"/>
      <c r="G58" s="174"/>
      <c r="H58" s="105" t="s">
        <v>6</v>
      </c>
      <c r="I58" s="183"/>
      <c r="J58" s="184"/>
      <c r="K58" s="180" t="s">
        <v>4</v>
      </c>
      <c r="L58" s="180"/>
      <c r="M58" s="224"/>
      <c r="N58" s="184"/>
      <c r="O58" s="184"/>
      <c r="P58" s="87" t="s">
        <v>6</v>
      </c>
      <c r="Q58" s="180" t="s">
        <v>16</v>
      </c>
      <c r="R58" s="180"/>
      <c r="S58" s="86"/>
      <c r="T58" s="180" t="s">
        <v>4</v>
      </c>
      <c r="U58" s="180"/>
      <c r="V58" s="86"/>
      <c r="W58" s="89" t="s">
        <v>6</v>
      </c>
      <c r="X58" s="206" t="s">
        <v>17</v>
      </c>
      <c r="Y58" s="207"/>
      <c r="Z58" s="218"/>
      <c r="AA58" s="121" t="s">
        <v>4</v>
      </c>
      <c r="AB58" s="221"/>
      <c r="AC58" s="121" t="s">
        <v>6</v>
      </c>
      <c r="AD58" s="122"/>
      <c r="AE58" s="71" t="str">
        <f>IF(AD58="承認",I58,"")</f>
        <v/>
      </c>
      <c r="AF58" s="72" t="s">
        <v>4</v>
      </c>
      <c r="AG58" s="73" t="str">
        <f>IF(AD58="承認",M58,"")</f>
        <v/>
      </c>
      <c r="AH58" s="72" t="s">
        <v>6</v>
      </c>
      <c r="AI58" s="72" t="s">
        <v>16</v>
      </c>
      <c r="AJ58" s="73" t="str">
        <f>IF(AD58="承認",S58,"")</f>
        <v/>
      </c>
      <c r="AK58" s="74" t="s">
        <v>4</v>
      </c>
      <c r="AL58" s="73" t="str">
        <f>IF(AD58="承認",V58,"")</f>
        <v/>
      </c>
      <c r="AM58" s="75" t="s">
        <v>6</v>
      </c>
      <c r="AN58" s="200" t="s">
        <v>17</v>
      </c>
      <c r="AO58" s="201"/>
      <c r="AP58" s="144"/>
      <c r="AQ58" s="145"/>
      <c r="AR58" s="145"/>
      <c r="AS58" s="101" t="s">
        <v>6</v>
      </c>
      <c r="AT58" s="142">
        <f t="shared" ref="AT58" si="76">IF(AT56-AP59&lt;0,AT55-AP58-1,AT55-AP58)</f>
        <v>15</v>
      </c>
      <c r="AU58" s="143"/>
      <c r="AV58" s="143"/>
      <c r="AW58" s="96" t="s">
        <v>6</v>
      </c>
      <c r="AX58" s="148"/>
      <c r="AY58" s="149"/>
      <c r="AZ58" s="150"/>
      <c r="BA58" s="127" t="str">
        <f t="shared" ref="BA58" si="77">IF(AP59&gt;$AQ$9,"時間単位年休１日の時間数よりも大きい時間数が入力されています。","")</f>
        <v/>
      </c>
      <c r="BB58" s="128"/>
      <c r="BC58" s="128"/>
      <c r="BD58" s="128"/>
      <c r="BE58" s="128"/>
      <c r="BF58" s="128"/>
      <c r="BG58" s="128"/>
      <c r="BH58" s="128"/>
      <c r="BI58" s="128"/>
      <c r="BJ58" s="129"/>
      <c r="BK58" s="82"/>
      <c r="BL58" s="82"/>
      <c r="BM58" s="82"/>
      <c r="BN58" s="82"/>
      <c r="BO58" s="53"/>
      <c r="BP58" s="12"/>
      <c r="BQ58" s="12"/>
      <c r="BR58" s="12"/>
      <c r="BS58" s="12"/>
      <c r="BT58" s="12"/>
      <c r="BU58" s="12"/>
      <c r="BV58" s="12"/>
      <c r="BW58" s="12"/>
      <c r="BX58" s="12"/>
      <c r="BY58" s="12"/>
      <c r="BZ58" s="12"/>
      <c r="CA58" s="50"/>
      <c r="CB58" s="50"/>
      <c r="CC58" s="50"/>
      <c r="CD58" s="2"/>
      <c r="CE58" s="9"/>
      <c r="CG58" s="19">
        <f>SUMPRODUCT(AT55,$CI$7)+AT57</f>
        <v>105</v>
      </c>
      <c r="CH58" s="19">
        <f>IF(E58="",E60,SUMPRODUCT(E58,$CI$7)+E60)</f>
        <v>0</v>
      </c>
      <c r="CI58" s="10">
        <f>SUM(CG58,-CH58)</f>
        <v>105</v>
      </c>
      <c r="CJ58" s="19">
        <f>SUMPRODUCT(CI58,1/$CI$7)</f>
        <v>15</v>
      </c>
      <c r="CK58" s="10">
        <f>ROUNDDOWN(CJ58,0)</f>
        <v>15</v>
      </c>
      <c r="CL58" s="19">
        <f>MOD(CI58,$CI$7)</f>
        <v>0</v>
      </c>
      <c r="CM58" s="10"/>
      <c r="CN58" s="11">
        <f>IF(A58="計画的付与",E58,0)</f>
        <v>0</v>
      </c>
      <c r="CO58" s="10">
        <f>IF(A58="計画的付与",AP58,0)</f>
        <v>0</v>
      </c>
      <c r="CP58" s="19"/>
      <c r="CQ58" s="10"/>
      <c r="CR58" s="24">
        <v>27</v>
      </c>
      <c r="CS58" s="28">
        <v>26</v>
      </c>
      <c r="CT58" s="10"/>
      <c r="CV58"/>
    </row>
    <row r="59" spans="1:100" ht="78" hidden="1" customHeight="1" x14ac:dyDescent="0.15">
      <c r="A59" s="175"/>
      <c r="B59" s="176"/>
      <c r="C59" s="176"/>
      <c r="D59" s="176"/>
      <c r="E59" s="176"/>
      <c r="F59" s="176"/>
      <c r="G59" s="176"/>
      <c r="H59" s="181" t="s">
        <v>8</v>
      </c>
      <c r="I59" s="185"/>
      <c r="J59" s="186"/>
      <c r="K59" s="180" t="s">
        <v>4</v>
      </c>
      <c r="L59" s="180"/>
      <c r="M59" s="186"/>
      <c r="N59" s="186"/>
      <c r="O59" s="186"/>
      <c r="P59" s="87" t="s">
        <v>6</v>
      </c>
      <c r="Q59" s="209"/>
      <c r="R59" s="210"/>
      <c r="S59" s="88" t="s">
        <v>14</v>
      </c>
      <c r="T59" s="186"/>
      <c r="U59" s="232"/>
      <c r="V59" s="232"/>
      <c r="W59" s="89" t="s">
        <v>15</v>
      </c>
      <c r="X59" s="206" t="s">
        <v>16</v>
      </c>
      <c r="Y59" s="211"/>
      <c r="Z59" s="219"/>
      <c r="AA59" s="146"/>
      <c r="AB59" s="222"/>
      <c r="AC59" s="123"/>
      <c r="AD59" s="124"/>
      <c r="AE59" s="76" t="str">
        <f>IF(AD58="承認",I59,"")</f>
        <v/>
      </c>
      <c r="AF59" s="93" t="s">
        <v>4</v>
      </c>
      <c r="AG59" s="90" t="str">
        <f>IF(AD58="承認",M59,"")</f>
        <v/>
      </c>
      <c r="AH59" s="93" t="s">
        <v>6</v>
      </c>
      <c r="AI59" s="90" t="str">
        <f>IF(AD58="承認",Q59,"")</f>
        <v/>
      </c>
      <c r="AJ59" s="77" t="s">
        <v>14</v>
      </c>
      <c r="AK59" s="202" t="str">
        <f>IF(AD58="承認",T59,"")</f>
        <v/>
      </c>
      <c r="AL59" s="203"/>
      <c r="AM59" s="94" t="s">
        <v>15</v>
      </c>
      <c r="AN59" s="136" t="s">
        <v>16</v>
      </c>
      <c r="AO59" s="137"/>
      <c r="AP59" s="191"/>
      <c r="AQ59" s="121"/>
      <c r="AR59" s="121"/>
      <c r="AS59" s="211" t="s">
        <v>8</v>
      </c>
      <c r="AT59" s="196">
        <f t="shared" ref="AT59" si="78">CB60</f>
        <v>0</v>
      </c>
      <c r="AU59" s="197"/>
      <c r="AV59" s="67"/>
      <c r="AW59" s="212" t="s">
        <v>8</v>
      </c>
      <c r="AX59" s="151"/>
      <c r="AY59" s="152"/>
      <c r="AZ59" s="153"/>
      <c r="BA59" s="130"/>
      <c r="BB59" s="131"/>
      <c r="BC59" s="131"/>
      <c r="BD59" s="131"/>
      <c r="BE59" s="131"/>
      <c r="BF59" s="131"/>
      <c r="BG59" s="131"/>
      <c r="BH59" s="131"/>
      <c r="BI59" s="131"/>
      <c r="BJ59" s="132"/>
      <c r="BK59" s="82"/>
      <c r="BL59" s="82"/>
      <c r="BM59" s="82"/>
      <c r="BN59" s="82"/>
      <c r="BO59" s="54"/>
      <c r="BP59" s="12"/>
      <c r="BQ59" s="12"/>
      <c r="BR59" s="12"/>
      <c r="BS59" s="12"/>
      <c r="BT59" s="12"/>
      <c r="BU59" s="12"/>
      <c r="BV59" s="12"/>
      <c r="BW59" s="12"/>
      <c r="BX59" s="12"/>
      <c r="BY59" s="12"/>
      <c r="BZ59" s="12"/>
      <c r="CA59" s="50"/>
      <c r="CB59" s="50"/>
      <c r="CC59" s="50"/>
      <c r="CD59" s="50"/>
      <c r="CE59" s="18"/>
      <c r="CG59" s="51"/>
      <c r="CH59" s="51"/>
      <c r="CI59" s="51"/>
      <c r="CJ59" s="51"/>
      <c r="CK59" s="51"/>
      <c r="CL59" s="51"/>
      <c r="CM59" s="51"/>
      <c r="CN59" s="49"/>
      <c r="CO59" s="51"/>
      <c r="CP59" s="51"/>
      <c r="CQ59" s="51"/>
      <c r="CR59" s="51"/>
      <c r="CS59" s="28"/>
      <c r="CT59" s="51"/>
      <c r="CV59"/>
    </row>
    <row r="60" spans="1:100" ht="78" hidden="1" customHeight="1" x14ac:dyDescent="0.15">
      <c r="A60" s="177"/>
      <c r="B60" s="178"/>
      <c r="C60" s="178"/>
      <c r="D60" s="178"/>
      <c r="E60" s="178"/>
      <c r="F60" s="178"/>
      <c r="G60" s="178"/>
      <c r="H60" s="182"/>
      <c r="I60" s="231"/>
      <c r="J60" s="187"/>
      <c r="K60" s="179" t="s">
        <v>4</v>
      </c>
      <c r="L60" s="179"/>
      <c r="M60" s="187"/>
      <c r="N60" s="187"/>
      <c r="O60" s="187"/>
      <c r="P60" s="94" t="s">
        <v>6</v>
      </c>
      <c r="Q60" s="187"/>
      <c r="R60" s="188"/>
      <c r="S60" s="91" t="s">
        <v>14</v>
      </c>
      <c r="T60" s="187"/>
      <c r="U60" s="188"/>
      <c r="V60" s="188"/>
      <c r="W60" s="70" t="s">
        <v>15</v>
      </c>
      <c r="X60" s="189" t="s">
        <v>17</v>
      </c>
      <c r="Y60" s="190"/>
      <c r="Z60" s="220"/>
      <c r="AA60" s="147"/>
      <c r="AB60" s="223"/>
      <c r="AC60" s="125"/>
      <c r="AD60" s="126"/>
      <c r="AE60" s="78" t="str">
        <f>IF(AD58="承認",I60,"")</f>
        <v/>
      </c>
      <c r="AF60" s="93" t="s">
        <v>4</v>
      </c>
      <c r="AG60" s="98" t="str">
        <f>IF(AD58="承認",M60,"")</f>
        <v/>
      </c>
      <c r="AH60" s="93" t="s">
        <v>6</v>
      </c>
      <c r="AI60" s="92" t="str">
        <f>IF(AD58="承認",Q60,"")</f>
        <v/>
      </c>
      <c r="AJ60" s="79" t="s">
        <v>14</v>
      </c>
      <c r="AK60" s="204" t="str">
        <f>IF(AD58="承認",T60,"")</f>
        <v/>
      </c>
      <c r="AL60" s="205"/>
      <c r="AM60" s="94" t="s">
        <v>15</v>
      </c>
      <c r="AN60" s="136" t="s">
        <v>17</v>
      </c>
      <c r="AO60" s="137"/>
      <c r="AP60" s="192"/>
      <c r="AQ60" s="147"/>
      <c r="AR60" s="147"/>
      <c r="AS60" s="190"/>
      <c r="AT60" s="192"/>
      <c r="AU60" s="147"/>
      <c r="AV60" s="68">
        <f t="shared" ref="AV60" si="79">CC60</f>
        <v>0</v>
      </c>
      <c r="AW60" s="190"/>
      <c r="AX60" s="154"/>
      <c r="AY60" s="155"/>
      <c r="AZ60" s="156"/>
      <c r="BA60" s="133"/>
      <c r="BB60" s="134"/>
      <c r="BC60" s="134"/>
      <c r="BD60" s="134"/>
      <c r="BE60" s="134"/>
      <c r="BF60" s="134"/>
      <c r="BG60" s="134"/>
      <c r="BH60" s="134"/>
      <c r="BI60" s="134"/>
      <c r="BJ60" s="135"/>
      <c r="BK60" s="82"/>
      <c r="BL60" s="82"/>
      <c r="BM60" s="82"/>
      <c r="BN60" s="82"/>
      <c r="BO60" s="53"/>
      <c r="BP60" s="12"/>
      <c r="BQ60" s="12"/>
      <c r="BR60" s="12"/>
      <c r="BS60" s="12"/>
      <c r="BT60" s="12"/>
      <c r="BU60" s="12"/>
      <c r="BV60" s="12"/>
      <c r="BW60" s="12"/>
      <c r="BX60" s="12"/>
      <c r="BY60" s="12"/>
      <c r="BZ60" s="7">
        <f>IF(AT56+AV57/60-AP59&lt;0,AT56+$CI$7+AV57/60-AP59,AT56+AV57/60-AP59)</f>
        <v>0</v>
      </c>
      <c r="CA60" s="8">
        <f t="shared" ref="CA60" si="80">SUMPRODUCT(BZ60,60)</f>
        <v>0</v>
      </c>
      <c r="CB60">
        <f t="shared" ref="CB60" si="81">ROUNDDOWN(BZ60,0)</f>
        <v>0</v>
      </c>
      <c r="CC60" s="8">
        <f t="shared" ref="CC60" si="82">MOD(CA60,60)</f>
        <v>0</v>
      </c>
      <c r="CD60" s="2"/>
      <c r="CE60" s="9"/>
      <c r="CG60" s="19"/>
      <c r="CH60" s="19"/>
      <c r="CI60" s="10"/>
      <c r="CJ60" s="19"/>
      <c r="CK60" s="10"/>
      <c r="CL60" s="19"/>
      <c r="CM60" s="10"/>
      <c r="CO60" s="10"/>
      <c r="CP60" s="19"/>
      <c r="CQ60" s="10"/>
      <c r="CR60" s="24">
        <v>28</v>
      </c>
      <c r="CS60" s="28">
        <v>27</v>
      </c>
      <c r="CT60" s="10"/>
      <c r="CV60"/>
    </row>
    <row r="61" spans="1:100" ht="78" hidden="1" customHeight="1" x14ac:dyDescent="0.15">
      <c r="A61" s="173"/>
      <c r="B61" s="174"/>
      <c r="C61" s="174"/>
      <c r="D61" s="174"/>
      <c r="E61" s="174"/>
      <c r="F61" s="174"/>
      <c r="G61" s="174"/>
      <c r="H61" s="105" t="s">
        <v>6</v>
      </c>
      <c r="I61" s="183"/>
      <c r="J61" s="184"/>
      <c r="K61" s="180" t="s">
        <v>4</v>
      </c>
      <c r="L61" s="180"/>
      <c r="M61" s="224"/>
      <c r="N61" s="184"/>
      <c r="O61" s="184"/>
      <c r="P61" s="87" t="s">
        <v>6</v>
      </c>
      <c r="Q61" s="180" t="s">
        <v>16</v>
      </c>
      <c r="R61" s="180"/>
      <c r="S61" s="86"/>
      <c r="T61" s="180" t="s">
        <v>4</v>
      </c>
      <c r="U61" s="180"/>
      <c r="V61" s="86"/>
      <c r="W61" s="89" t="s">
        <v>6</v>
      </c>
      <c r="X61" s="206" t="s">
        <v>17</v>
      </c>
      <c r="Y61" s="207"/>
      <c r="Z61" s="218"/>
      <c r="AA61" s="121" t="s">
        <v>4</v>
      </c>
      <c r="AB61" s="221"/>
      <c r="AC61" s="121" t="s">
        <v>6</v>
      </c>
      <c r="AD61" s="122"/>
      <c r="AE61" s="71" t="str">
        <f>IF(AD61="承認",I61,"")</f>
        <v/>
      </c>
      <c r="AF61" s="72" t="s">
        <v>4</v>
      </c>
      <c r="AG61" s="73" t="str">
        <f>IF(AD61="承認",M61,"")</f>
        <v/>
      </c>
      <c r="AH61" s="72" t="s">
        <v>6</v>
      </c>
      <c r="AI61" s="72" t="s">
        <v>16</v>
      </c>
      <c r="AJ61" s="73" t="str">
        <f>IF(AD61="承認",S61,"")</f>
        <v/>
      </c>
      <c r="AK61" s="74" t="s">
        <v>4</v>
      </c>
      <c r="AL61" s="73" t="str">
        <f>IF(AD61="承認",V61,"")</f>
        <v/>
      </c>
      <c r="AM61" s="75" t="s">
        <v>6</v>
      </c>
      <c r="AN61" s="200" t="s">
        <v>17</v>
      </c>
      <c r="AO61" s="201"/>
      <c r="AP61" s="144"/>
      <c r="AQ61" s="145"/>
      <c r="AR61" s="145"/>
      <c r="AS61" s="101" t="s">
        <v>6</v>
      </c>
      <c r="AT61" s="142">
        <f t="shared" ref="AT61" si="83">IF(AT59-AP62&lt;0,AT58-AP61-1,AT58-AP61)</f>
        <v>15</v>
      </c>
      <c r="AU61" s="143"/>
      <c r="AV61" s="143"/>
      <c r="AW61" s="96" t="s">
        <v>6</v>
      </c>
      <c r="AX61" s="148"/>
      <c r="AY61" s="149"/>
      <c r="AZ61" s="150"/>
      <c r="BA61" s="127" t="str">
        <f t="shared" ref="BA61" si="84">IF(AP62&gt;$AQ$9,"時間単位年休１日の時間数よりも大きい時間数が入力されています。","")</f>
        <v/>
      </c>
      <c r="BB61" s="128"/>
      <c r="BC61" s="128"/>
      <c r="BD61" s="128"/>
      <c r="BE61" s="128"/>
      <c r="BF61" s="128"/>
      <c r="BG61" s="128"/>
      <c r="BH61" s="128"/>
      <c r="BI61" s="128"/>
      <c r="BJ61" s="129"/>
      <c r="BK61" s="82"/>
      <c r="BL61" s="82"/>
      <c r="BM61" s="82"/>
      <c r="BN61" s="82"/>
      <c r="BO61" s="53"/>
      <c r="BP61" s="12"/>
      <c r="BQ61" s="12"/>
      <c r="BR61" s="12"/>
      <c r="BS61" s="12"/>
      <c r="BT61" s="12"/>
      <c r="BU61" s="12"/>
      <c r="BV61" s="12"/>
      <c r="BW61" s="12"/>
      <c r="BX61" s="12"/>
      <c r="BY61" s="12"/>
      <c r="BZ61" s="12"/>
      <c r="CA61" s="50"/>
      <c r="CB61" s="50"/>
      <c r="CC61" s="50"/>
      <c r="CD61" s="2"/>
      <c r="CE61" s="9"/>
      <c r="CG61" s="19">
        <f>SUMPRODUCT(AT58,$CI$7)+AT60</f>
        <v>105</v>
      </c>
      <c r="CH61" s="19">
        <f>IF(E61="",E63,SUMPRODUCT(E61,$CI$7)+E63)</f>
        <v>0</v>
      </c>
      <c r="CI61" s="10">
        <f>SUM(CG61,-CH61)</f>
        <v>105</v>
      </c>
      <c r="CJ61" s="19">
        <f>SUMPRODUCT(CI61,1/$CI$7)</f>
        <v>15</v>
      </c>
      <c r="CK61" s="10">
        <f>ROUNDDOWN(CJ61,0)</f>
        <v>15</v>
      </c>
      <c r="CL61" s="19">
        <f>MOD(CI61,$CI$7)</f>
        <v>0</v>
      </c>
      <c r="CM61" s="10"/>
      <c r="CN61" s="11">
        <f>IF(A61="計画的付与",E61,0)</f>
        <v>0</v>
      </c>
      <c r="CO61" s="10">
        <f>IF(A61="計画的付与",AP61,0)</f>
        <v>0</v>
      </c>
      <c r="CP61" s="19"/>
      <c r="CQ61" s="10"/>
      <c r="CR61" s="24">
        <v>29</v>
      </c>
      <c r="CS61" s="28">
        <v>28</v>
      </c>
      <c r="CT61" s="10"/>
      <c r="CV61"/>
    </row>
    <row r="62" spans="1:100" ht="78" hidden="1" customHeight="1" x14ac:dyDescent="0.15">
      <c r="A62" s="175"/>
      <c r="B62" s="176"/>
      <c r="C62" s="176"/>
      <c r="D62" s="176"/>
      <c r="E62" s="176"/>
      <c r="F62" s="176"/>
      <c r="G62" s="176"/>
      <c r="H62" s="181" t="s">
        <v>8</v>
      </c>
      <c r="I62" s="185"/>
      <c r="J62" s="186"/>
      <c r="K62" s="180" t="s">
        <v>4</v>
      </c>
      <c r="L62" s="180"/>
      <c r="M62" s="186"/>
      <c r="N62" s="186"/>
      <c r="O62" s="186"/>
      <c r="P62" s="87" t="s">
        <v>6</v>
      </c>
      <c r="Q62" s="209"/>
      <c r="R62" s="210"/>
      <c r="S62" s="88" t="s">
        <v>14</v>
      </c>
      <c r="T62" s="186"/>
      <c r="U62" s="232"/>
      <c r="V62" s="232"/>
      <c r="W62" s="89" t="s">
        <v>15</v>
      </c>
      <c r="X62" s="206" t="s">
        <v>16</v>
      </c>
      <c r="Y62" s="211"/>
      <c r="Z62" s="219"/>
      <c r="AA62" s="146"/>
      <c r="AB62" s="222"/>
      <c r="AC62" s="123"/>
      <c r="AD62" s="124"/>
      <c r="AE62" s="76" t="str">
        <f>IF(AD61="承認",I62,"")</f>
        <v/>
      </c>
      <c r="AF62" s="93" t="s">
        <v>4</v>
      </c>
      <c r="AG62" s="90" t="str">
        <f>IF(AD61="承認",M62,"")</f>
        <v/>
      </c>
      <c r="AH62" s="93" t="s">
        <v>6</v>
      </c>
      <c r="AI62" s="90" t="str">
        <f>IF(AD61="承認",Q62,"")</f>
        <v/>
      </c>
      <c r="AJ62" s="77" t="s">
        <v>14</v>
      </c>
      <c r="AK62" s="202" t="str">
        <f>IF(AD61="承認",T62,"")</f>
        <v/>
      </c>
      <c r="AL62" s="203"/>
      <c r="AM62" s="94" t="s">
        <v>15</v>
      </c>
      <c r="AN62" s="136" t="s">
        <v>16</v>
      </c>
      <c r="AO62" s="137"/>
      <c r="AP62" s="191"/>
      <c r="AQ62" s="121"/>
      <c r="AR62" s="121"/>
      <c r="AS62" s="211" t="s">
        <v>8</v>
      </c>
      <c r="AT62" s="196">
        <f t="shared" ref="AT62" si="85">CB63</f>
        <v>0</v>
      </c>
      <c r="AU62" s="197"/>
      <c r="AV62" s="67"/>
      <c r="AW62" s="212" t="s">
        <v>8</v>
      </c>
      <c r="AX62" s="151"/>
      <c r="AY62" s="152"/>
      <c r="AZ62" s="153"/>
      <c r="BA62" s="130"/>
      <c r="BB62" s="131"/>
      <c r="BC62" s="131"/>
      <c r="BD62" s="131"/>
      <c r="BE62" s="131"/>
      <c r="BF62" s="131"/>
      <c r="BG62" s="131"/>
      <c r="BH62" s="131"/>
      <c r="BI62" s="131"/>
      <c r="BJ62" s="132"/>
      <c r="BK62" s="82"/>
      <c r="BL62" s="82"/>
      <c r="BM62" s="82"/>
      <c r="BN62" s="82"/>
      <c r="BO62" s="54"/>
      <c r="BP62" s="12"/>
      <c r="BQ62" s="12"/>
      <c r="BR62" s="12"/>
      <c r="BS62" s="12"/>
      <c r="BT62" s="12"/>
      <c r="BU62" s="12"/>
      <c r="BV62" s="12"/>
      <c r="BW62" s="12"/>
      <c r="BX62" s="12"/>
      <c r="BY62" s="12"/>
      <c r="BZ62" s="12"/>
      <c r="CA62" s="50"/>
      <c r="CB62" s="50"/>
      <c r="CC62" s="50"/>
      <c r="CD62" s="50"/>
      <c r="CE62" s="18"/>
      <c r="CG62" s="51"/>
      <c r="CH62" s="51"/>
      <c r="CI62" s="51"/>
      <c r="CJ62" s="51"/>
      <c r="CK62" s="51"/>
      <c r="CL62" s="51"/>
      <c r="CM62" s="51"/>
      <c r="CN62" s="49"/>
      <c r="CO62" s="51"/>
      <c r="CP62" s="51"/>
      <c r="CQ62" s="51"/>
      <c r="CR62" s="51"/>
      <c r="CS62" s="28"/>
      <c r="CT62" s="51"/>
      <c r="CV62"/>
    </row>
    <row r="63" spans="1:100" ht="78" hidden="1" customHeight="1" x14ac:dyDescent="0.15">
      <c r="A63" s="177"/>
      <c r="B63" s="178"/>
      <c r="C63" s="178"/>
      <c r="D63" s="178"/>
      <c r="E63" s="178"/>
      <c r="F63" s="178"/>
      <c r="G63" s="178"/>
      <c r="H63" s="182"/>
      <c r="I63" s="231"/>
      <c r="J63" s="187"/>
      <c r="K63" s="179" t="s">
        <v>4</v>
      </c>
      <c r="L63" s="179"/>
      <c r="M63" s="187"/>
      <c r="N63" s="187"/>
      <c r="O63" s="187"/>
      <c r="P63" s="94" t="s">
        <v>6</v>
      </c>
      <c r="Q63" s="187"/>
      <c r="R63" s="188"/>
      <c r="S63" s="91" t="s">
        <v>14</v>
      </c>
      <c r="T63" s="187"/>
      <c r="U63" s="188"/>
      <c r="V63" s="188"/>
      <c r="W63" s="70" t="s">
        <v>15</v>
      </c>
      <c r="X63" s="189" t="s">
        <v>17</v>
      </c>
      <c r="Y63" s="190"/>
      <c r="Z63" s="220"/>
      <c r="AA63" s="147"/>
      <c r="AB63" s="223"/>
      <c r="AC63" s="125"/>
      <c r="AD63" s="126"/>
      <c r="AE63" s="78" t="str">
        <f>IF(AD61="承認",I63,"")</f>
        <v/>
      </c>
      <c r="AF63" s="93" t="s">
        <v>4</v>
      </c>
      <c r="AG63" s="98" t="str">
        <f>IF(AD61="承認",M63,"")</f>
        <v/>
      </c>
      <c r="AH63" s="93" t="s">
        <v>6</v>
      </c>
      <c r="AI63" s="92" t="str">
        <f>IF(AD61="承認",Q63,"")</f>
        <v/>
      </c>
      <c r="AJ63" s="79" t="s">
        <v>14</v>
      </c>
      <c r="AK63" s="204" t="str">
        <f>IF(AD61="承認",T63,"")</f>
        <v/>
      </c>
      <c r="AL63" s="205"/>
      <c r="AM63" s="94" t="s">
        <v>15</v>
      </c>
      <c r="AN63" s="136" t="s">
        <v>17</v>
      </c>
      <c r="AO63" s="137"/>
      <c r="AP63" s="192"/>
      <c r="AQ63" s="147"/>
      <c r="AR63" s="147"/>
      <c r="AS63" s="190"/>
      <c r="AT63" s="192"/>
      <c r="AU63" s="147"/>
      <c r="AV63" s="68">
        <f t="shared" ref="AV63" si="86">CC63</f>
        <v>0</v>
      </c>
      <c r="AW63" s="190"/>
      <c r="AX63" s="154"/>
      <c r="AY63" s="155"/>
      <c r="AZ63" s="156"/>
      <c r="BA63" s="133"/>
      <c r="BB63" s="134"/>
      <c r="BC63" s="134"/>
      <c r="BD63" s="134"/>
      <c r="BE63" s="134"/>
      <c r="BF63" s="134"/>
      <c r="BG63" s="134"/>
      <c r="BH63" s="134"/>
      <c r="BI63" s="134"/>
      <c r="BJ63" s="135"/>
      <c r="BK63" s="82"/>
      <c r="BL63" s="82"/>
      <c r="BM63" s="82"/>
      <c r="BN63" s="82"/>
      <c r="BO63" s="53"/>
      <c r="BP63" s="12"/>
      <c r="BQ63" s="12"/>
      <c r="BR63" s="12"/>
      <c r="BS63" s="12"/>
      <c r="BT63" s="12"/>
      <c r="BU63" s="12"/>
      <c r="BV63" s="12"/>
      <c r="BW63" s="12"/>
      <c r="BX63" s="12"/>
      <c r="BY63" s="12"/>
      <c r="BZ63" s="7">
        <f>IF(AT59+AV60/60-AP62&lt;0,AT59+$CI$7+AV60/60-AP62,AT59+AV60/60-AP62)</f>
        <v>0</v>
      </c>
      <c r="CA63" s="8">
        <f t="shared" ref="CA63" si="87">SUMPRODUCT(BZ63,60)</f>
        <v>0</v>
      </c>
      <c r="CB63">
        <f t="shared" ref="CB63" si="88">ROUNDDOWN(BZ63,0)</f>
        <v>0</v>
      </c>
      <c r="CC63" s="8">
        <f t="shared" ref="CC63" si="89">MOD(CA63,60)</f>
        <v>0</v>
      </c>
      <c r="CD63" s="2"/>
      <c r="CE63" s="9"/>
      <c r="CG63" s="19"/>
      <c r="CH63" s="19"/>
      <c r="CI63" s="10"/>
      <c r="CJ63" s="19"/>
      <c r="CK63" s="10"/>
      <c r="CL63" s="19"/>
      <c r="CM63" s="10"/>
      <c r="CO63" s="10"/>
      <c r="CP63" s="19"/>
      <c r="CQ63" s="10"/>
      <c r="CR63" s="24">
        <v>30</v>
      </c>
      <c r="CS63" s="28">
        <v>29</v>
      </c>
      <c r="CT63" s="10"/>
      <c r="CV63"/>
    </row>
    <row r="64" spans="1:100" ht="78" hidden="1" customHeight="1" x14ac:dyDescent="0.15">
      <c r="A64" s="173"/>
      <c r="B64" s="174"/>
      <c r="C64" s="174"/>
      <c r="D64" s="174"/>
      <c r="E64" s="174"/>
      <c r="F64" s="174"/>
      <c r="G64" s="174"/>
      <c r="H64" s="105" t="s">
        <v>6</v>
      </c>
      <c r="I64" s="183"/>
      <c r="J64" s="184"/>
      <c r="K64" s="180" t="s">
        <v>4</v>
      </c>
      <c r="L64" s="180"/>
      <c r="M64" s="224"/>
      <c r="N64" s="184"/>
      <c r="O64" s="184"/>
      <c r="P64" s="87" t="s">
        <v>6</v>
      </c>
      <c r="Q64" s="180" t="s">
        <v>16</v>
      </c>
      <c r="R64" s="180"/>
      <c r="S64" s="86"/>
      <c r="T64" s="180" t="s">
        <v>4</v>
      </c>
      <c r="U64" s="180"/>
      <c r="V64" s="86"/>
      <c r="W64" s="89" t="s">
        <v>6</v>
      </c>
      <c r="X64" s="206" t="s">
        <v>17</v>
      </c>
      <c r="Y64" s="207"/>
      <c r="Z64" s="218"/>
      <c r="AA64" s="121" t="s">
        <v>4</v>
      </c>
      <c r="AB64" s="221"/>
      <c r="AC64" s="121" t="s">
        <v>6</v>
      </c>
      <c r="AD64" s="122"/>
      <c r="AE64" s="71" t="str">
        <f>IF(AD64="承認",I64,"")</f>
        <v/>
      </c>
      <c r="AF64" s="72" t="s">
        <v>4</v>
      </c>
      <c r="AG64" s="73" t="str">
        <f>IF(AD64="承認",M64,"")</f>
        <v/>
      </c>
      <c r="AH64" s="72" t="s">
        <v>6</v>
      </c>
      <c r="AI64" s="72" t="s">
        <v>16</v>
      </c>
      <c r="AJ64" s="73" t="str">
        <f>IF(AD64="承認",S64,"")</f>
        <v/>
      </c>
      <c r="AK64" s="74" t="s">
        <v>4</v>
      </c>
      <c r="AL64" s="73" t="str">
        <f>IF(AD64="承認",V64,"")</f>
        <v/>
      </c>
      <c r="AM64" s="75" t="s">
        <v>6</v>
      </c>
      <c r="AN64" s="200" t="s">
        <v>17</v>
      </c>
      <c r="AO64" s="201"/>
      <c r="AP64" s="144"/>
      <c r="AQ64" s="145"/>
      <c r="AR64" s="145"/>
      <c r="AS64" s="101" t="s">
        <v>6</v>
      </c>
      <c r="AT64" s="142">
        <f t="shared" ref="AT64" si="90">IF(AT62-AP65&lt;0,AT61-AP64-1,AT61-AP64)</f>
        <v>15</v>
      </c>
      <c r="AU64" s="143"/>
      <c r="AV64" s="143"/>
      <c r="AW64" s="96" t="s">
        <v>6</v>
      </c>
      <c r="AX64" s="148"/>
      <c r="AY64" s="149"/>
      <c r="AZ64" s="150"/>
      <c r="BA64" s="127" t="str">
        <f t="shared" ref="BA64" si="91">IF(AP65&gt;$AQ$9,"時間単位年休１日の時間数よりも大きい時間数が入力されています。","")</f>
        <v/>
      </c>
      <c r="BB64" s="128"/>
      <c r="BC64" s="128"/>
      <c r="BD64" s="128"/>
      <c r="BE64" s="128"/>
      <c r="BF64" s="128"/>
      <c r="BG64" s="128"/>
      <c r="BH64" s="128"/>
      <c r="BI64" s="128"/>
      <c r="BJ64" s="129"/>
      <c r="BK64" s="82"/>
      <c r="BL64" s="82"/>
      <c r="BM64" s="82"/>
      <c r="BN64" s="82"/>
      <c r="BO64" s="53"/>
      <c r="BP64" s="12"/>
      <c r="BQ64" s="12"/>
      <c r="BR64" s="12"/>
      <c r="BS64" s="12"/>
      <c r="BT64" s="12"/>
      <c r="BU64" s="12"/>
      <c r="BV64" s="12"/>
      <c r="BW64" s="12"/>
      <c r="BX64" s="12"/>
      <c r="BY64" s="12"/>
      <c r="BZ64" s="12"/>
      <c r="CA64" s="50"/>
      <c r="CB64" s="50"/>
      <c r="CC64" s="50"/>
      <c r="CD64" s="2"/>
      <c r="CE64" s="9"/>
      <c r="CG64" s="19">
        <f>SUMPRODUCT(AT61,$CI$7)+AT63</f>
        <v>105</v>
      </c>
      <c r="CH64" s="19">
        <f>IF(E64="",E66,SUMPRODUCT(E64,$CI$7)+E66)</f>
        <v>0</v>
      </c>
      <c r="CI64" s="10">
        <f>SUM(CG64,-CH64)</f>
        <v>105</v>
      </c>
      <c r="CJ64" s="19">
        <f>SUMPRODUCT(CI64,1/$CI$7)</f>
        <v>15</v>
      </c>
      <c r="CK64" s="10">
        <f>ROUNDDOWN(CJ64,0)</f>
        <v>15</v>
      </c>
      <c r="CL64" s="19">
        <f>MOD(CI64,$CI$7)</f>
        <v>0</v>
      </c>
      <c r="CM64" s="10"/>
      <c r="CN64" s="11">
        <f>IF(A64="計画的付与",E64,0)</f>
        <v>0</v>
      </c>
      <c r="CO64" s="10">
        <f>IF(A64="計画的付与",AP64,0)</f>
        <v>0</v>
      </c>
      <c r="CP64" s="19"/>
      <c r="CQ64" s="10"/>
      <c r="CR64" s="24">
        <v>31</v>
      </c>
      <c r="CS64" s="28">
        <v>30</v>
      </c>
      <c r="CT64" s="10"/>
      <c r="CV64"/>
    </row>
    <row r="65" spans="1:100" ht="78" hidden="1" customHeight="1" x14ac:dyDescent="0.15">
      <c r="A65" s="175"/>
      <c r="B65" s="176"/>
      <c r="C65" s="176"/>
      <c r="D65" s="176"/>
      <c r="E65" s="176"/>
      <c r="F65" s="176"/>
      <c r="G65" s="176"/>
      <c r="H65" s="181" t="s">
        <v>8</v>
      </c>
      <c r="I65" s="185"/>
      <c r="J65" s="186"/>
      <c r="K65" s="180" t="s">
        <v>4</v>
      </c>
      <c r="L65" s="180"/>
      <c r="M65" s="186"/>
      <c r="N65" s="186"/>
      <c r="O65" s="186"/>
      <c r="P65" s="87" t="s">
        <v>6</v>
      </c>
      <c r="Q65" s="209"/>
      <c r="R65" s="210"/>
      <c r="S65" s="88" t="s">
        <v>14</v>
      </c>
      <c r="T65" s="186"/>
      <c r="U65" s="232"/>
      <c r="V65" s="232"/>
      <c r="W65" s="89" t="s">
        <v>15</v>
      </c>
      <c r="X65" s="206" t="s">
        <v>16</v>
      </c>
      <c r="Y65" s="211"/>
      <c r="Z65" s="219"/>
      <c r="AA65" s="146"/>
      <c r="AB65" s="222"/>
      <c r="AC65" s="123"/>
      <c r="AD65" s="124"/>
      <c r="AE65" s="76" t="str">
        <f>IF(AD64="承認",I65,"")</f>
        <v/>
      </c>
      <c r="AF65" s="93" t="s">
        <v>4</v>
      </c>
      <c r="AG65" s="90" t="str">
        <f>IF(AD64="承認",M65,"")</f>
        <v/>
      </c>
      <c r="AH65" s="93" t="s">
        <v>6</v>
      </c>
      <c r="AI65" s="90" t="str">
        <f>IF(AD64="承認",Q65,"")</f>
        <v/>
      </c>
      <c r="AJ65" s="77" t="s">
        <v>14</v>
      </c>
      <c r="AK65" s="202" t="str">
        <f>IF(AD64="承認",T65,"")</f>
        <v/>
      </c>
      <c r="AL65" s="203"/>
      <c r="AM65" s="94" t="s">
        <v>15</v>
      </c>
      <c r="AN65" s="136" t="s">
        <v>16</v>
      </c>
      <c r="AO65" s="137"/>
      <c r="AP65" s="191"/>
      <c r="AQ65" s="121"/>
      <c r="AR65" s="121"/>
      <c r="AS65" s="211" t="s">
        <v>8</v>
      </c>
      <c r="AT65" s="196">
        <f t="shared" ref="AT65" si="92">CB66</f>
        <v>0</v>
      </c>
      <c r="AU65" s="197"/>
      <c r="AV65" s="67"/>
      <c r="AW65" s="212" t="s">
        <v>8</v>
      </c>
      <c r="AX65" s="151"/>
      <c r="AY65" s="152"/>
      <c r="AZ65" s="153"/>
      <c r="BA65" s="130"/>
      <c r="BB65" s="131"/>
      <c r="BC65" s="131"/>
      <c r="BD65" s="131"/>
      <c r="BE65" s="131"/>
      <c r="BF65" s="131"/>
      <c r="BG65" s="131"/>
      <c r="BH65" s="131"/>
      <c r="BI65" s="131"/>
      <c r="BJ65" s="132"/>
      <c r="BK65" s="82"/>
      <c r="BL65" s="82"/>
      <c r="BM65" s="82"/>
      <c r="BN65" s="82"/>
      <c r="BO65" s="54"/>
      <c r="BP65" s="12"/>
      <c r="BQ65" s="12"/>
      <c r="BR65" s="12"/>
      <c r="BS65" s="12"/>
      <c r="BT65" s="12"/>
      <c r="BU65" s="12"/>
      <c r="BV65" s="12"/>
      <c r="BW65" s="12"/>
      <c r="BX65" s="12"/>
      <c r="BY65" s="12"/>
      <c r="BZ65" s="12"/>
      <c r="CA65" s="50"/>
      <c r="CB65" s="50"/>
      <c r="CC65" s="50"/>
      <c r="CD65" s="50"/>
      <c r="CE65" s="18"/>
      <c r="CG65" s="51"/>
      <c r="CH65" s="51"/>
      <c r="CI65" s="51"/>
      <c r="CJ65" s="51"/>
      <c r="CK65" s="51"/>
      <c r="CL65" s="51"/>
      <c r="CM65" s="51"/>
      <c r="CN65" s="49"/>
      <c r="CO65" s="51"/>
      <c r="CP65" s="51"/>
      <c r="CQ65" s="51"/>
      <c r="CR65" s="51"/>
      <c r="CS65" s="28"/>
      <c r="CT65" s="51"/>
      <c r="CV65"/>
    </row>
    <row r="66" spans="1:100" ht="78" hidden="1" customHeight="1" x14ac:dyDescent="0.15">
      <c r="A66" s="177"/>
      <c r="B66" s="178"/>
      <c r="C66" s="178"/>
      <c r="D66" s="178"/>
      <c r="E66" s="178"/>
      <c r="F66" s="178"/>
      <c r="G66" s="178"/>
      <c r="H66" s="182"/>
      <c r="I66" s="231"/>
      <c r="J66" s="187"/>
      <c r="K66" s="179" t="s">
        <v>4</v>
      </c>
      <c r="L66" s="179"/>
      <c r="M66" s="187"/>
      <c r="N66" s="187"/>
      <c r="O66" s="187"/>
      <c r="P66" s="94" t="s">
        <v>6</v>
      </c>
      <c r="Q66" s="187"/>
      <c r="R66" s="188"/>
      <c r="S66" s="91" t="s">
        <v>14</v>
      </c>
      <c r="T66" s="187"/>
      <c r="U66" s="188"/>
      <c r="V66" s="188"/>
      <c r="W66" s="70" t="s">
        <v>15</v>
      </c>
      <c r="X66" s="189" t="s">
        <v>17</v>
      </c>
      <c r="Y66" s="190"/>
      <c r="Z66" s="220"/>
      <c r="AA66" s="147"/>
      <c r="AB66" s="223"/>
      <c r="AC66" s="125"/>
      <c r="AD66" s="126"/>
      <c r="AE66" s="78" t="str">
        <f>IF(AD64="承認",I66,"")</f>
        <v/>
      </c>
      <c r="AF66" s="93" t="s">
        <v>4</v>
      </c>
      <c r="AG66" s="98" t="str">
        <f>IF(AD64="承認",M66,"")</f>
        <v/>
      </c>
      <c r="AH66" s="93" t="s">
        <v>6</v>
      </c>
      <c r="AI66" s="92" t="str">
        <f>IF(AD64="承認",Q66,"")</f>
        <v/>
      </c>
      <c r="AJ66" s="79" t="s">
        <v>14</v>
      </c>
      <c r="AK66" s="204" t="str">
        <f>IF(AD64="承認",T66,"")</f>
        <v/>
      </c>
      <c r="AL66" s="205"/>
      <c r="AM66" s="94" t="s">
        <v>15</v>
      </c>
      <c r="AN66" s="136" t="s">
        <v>17</v>
      </c>
      <c r="AO66" s="137"/>
      <c r="AP66" s="192"/>
      <c r="AQ66" s="147"/>
      <c r="AR66" s="147"/>
      <c r="AS66" s="190"/>
      <c r="AT66" s="192"/>
      <c r="AU66" s="147"/>
      <c r="AV66" s="68">
        <f t="shared" ref="AV66" si="93">CC66</f>
        <v>0</v>
      </c>
      <c r="AW66" s="190"/>
      <c r="AX66" s="154"/>
      <c r="AY66" s="155"/>
      <c r="AZ66" s="156"/>
      <c r="BA66" s="133"/>
      <c r="BB66" s="134"/>
      <c r="BC66" s="134"/>
      <c r="BD66" s="134"/>
      <c r="BE66" s="134"/>
      <c r="BF66" s="134"/>
      <c r="BG66" s="134"/>
      <c r="BH66" s="134"/>
      <c r="BI66" s="134"/>
      <c r="BJ66" s="135"/>
      <c r="BK66" s="82"/>
      <c r="BL66" s="82"/>
      <c r="BM66" s="82"/>
      <c r="BN66" s="82"/>
      <c r="BO66" s="53"/>
      <c r="BP66" s="12"/>
      <c r="BQ66" s="12"/>
      <c r="BR66" s="12"/>
      <c r="BS66" s="12"/>
      <c r="BT66" s="12"/>
      <c r="BU66" s="12"/>
      <c r="BV66" s="12"/>
      <c r="BW66" s="12"/>
      <c r="BX66" s="12"/>
      <c r="BY66" s="12"/>
      <c r="BZ66" s="7">
        <f>IF(AT62+AV63/60-AP65&lt;0,AT62+$CI$7+AV63/60-AP65,AT62+AV63/60-AP65)</f>
        <v>0</v>
      </c>
      <c r="CA66" s="8">
        <f t="shared" ref="CA66" si="94">SUMPRODUCT(BZ66,60)</f>
        <v>0</v>
      </c>
      <c r="CB66">
        <f t="shared" ref="CB66" si="95">ROUNDDOWN(BZ66,0)</f>
        <v>0</v>
      </c>
      <c r="CC66" s="8">
        <f t="shared" ref="CC66" si="96">MOD(CA66,60)</f>
        <v>0</v>
      </c>
      <c r="CD66" s="2"/>
      <c r="CE66" s="9"/>
      <c r="CG66" s="19"/>
      <c r="CH66" s="19"/>
      <c r="CI66" s="10"/>
      <c r="CJ66" s="19"/>
      <c r="CK66" s="10"/>
      <c r="CL66" s="19"/>
      <c r="CM66" s="10"/>
      <c r="CO66" s="10"/>
      <c r="CP66" s="19"/>
      <c r="CQ66" s="10"/>
      <c r="CR66" s="10"/>
      <c r="CS66" s="28">
        <v>31</v>
      </c>
      <c r="CT66" s="10"/>
      <c r="CV66"/>
    </row>
    <row r="67" spans="1:100" ht="78" hidden="1" customHeight="1" x14ac:dyDescent="0.15">
      <c r="A67" s="173"/>
      <c r="B67" s="174"/>
      <c r="C67" s="174"/>
      <c r="D67" s="174"/>
      <c r="E67" s="174"/>
      <c r="F67" s="174"/>
      <c r="G67" s="174"/>
      <c r="H67" s="105" t="s">
        <v>6</v>
      </c>
      <c r="I67" s="183"/>
      <c r="J67" s="184"/>
      <c r="K67" s="180" t="s">
        <v>4</v>
      </c>
      <c r="L67" s="180"/>
      <c r="M67" s="224"/>
      <c r="N67" s="184"/>
      <c r="O67" s="184"/>
      <c r="P67" s="87" t="s">
        <v>6</v>
      </c>
      <c r="Q67" s="180" t="s">
        <v>16</v>
      </c>
      <c r="R67" s="180"/>
      <c r="S67" s="86"/>
      <c r="T67" s="180" t="s">
        <v>4</v>
      </c>
      <c r="U67" s="180"/>
      <c r="V67" s="86"/>
      <c r="W67" s="89" t="s">
        <v>6</v>
      </c>
      <c r="X67" s="206" t="s">
        <v>17</v>
      </c>
      <c r="Y67" s="207"/>
      <c r="Z67" s="218"/>
      <c r="AA67" s="121" t="s">
        <v>4</v>
      </c>
      <c r="AB67" s="221"/>
      <c r="AC67" s="121" t="s">
        <v>6</v>
      </c>
      <c r="AD67" s="122"/>
      <c r="AE67" s="71" t="str">
        <f>IF(AD67="承認",I67,"")</f>
        <v/>
      </c>
      <c r="AF67" s="72" t="s">
        <v>4</v>
      </c>
      <c r="AG67" s="73" t="str">
        <f>IF(AD67="承認",M67,"")</f>
        <v/>
      </c>
      <c r="AH67" s="72" t="s">
        <v>6</v>
      </c>
      <c r="AI67" s="72" t="s">
        <v>16</v>
      </c>
      <c r="AJ67" s="73" t="str">
        <f>IF(AD67="承認",S67,"")</f>
        <v/>
      </c>
      <c r="AK67" s="74" t="s">
        <v>4</v>
      </c>
      <c r="AL67" s="73" t="str">
        <f>IF(AD67="承認",V67,"")</f>
        <v/>
      </c>
      <c r="AM67" s="75" t="s">
        <v>6</v>
      </c>
      <c r="AN67" s="200" t="s">
        <v>17</v>
      </c>
      <c r="AO67" s="201"/>
      <c r="AP67" s="144"/>
      <c r="AQ67" s="145"/>
      <c r="AR67" s="145"/>
      <c r="AS67" s="101" t="s">
        <v>6</v>
      </c>
      <c r="AT67" s="142">
        <f t="shared" ref="AT67" si="97">IF(AT65-AP68&lt;0,AT64-AP67-1,AT64-AP67)</f>
        <v>15</v>
      </c>
      <c r="AU67" s="143"/>
      <c r="AV67" s="143"/>
      <c r="AW67" s="96" t="s">
        <v>6</v>
      </c>
      <c r="AX67" s="148"/>
      <c r="AY67" s="149"/>
      <c r="AZ67" s="150"/>
      <c r="BA67" s="127" t="str">
        <f t="shared" ref="BA67" si="98">IF(AP68&gt;$AQ$9,"時間単位年休１日の時間数よりも大きい時間数が入力されています。","")</f>
        <v/>
      </c>
      <c r="BB67" s="128"/>
      <c r="BC67" s="128"/>
      <c r="BD67" s="128"/>
      <c r="BE67" s="128"/>
      <c r="BF67" s="128"/>
      <c r="BG67" s="128"/>
      <c r="BH67" s="128"/>
      <c r="BI67" s="128"/>
      <c r="BJ67" s="129"/>
      <c r="BK67" s="82"/>
      <c r="BL67" s="82"/>
      <c r="BM67" s="82"/>
      <c r="BN67" s="82"/>
      <c r="BO67" s="53"/>
      <c r="BP67" s="12"/>
      <c r="BQ67" s="12"/>
      <c r="BR67" s="12"/>
      <c r="BS67" s="12"/>
      <c r="BT67" s="12"/>
      <c r="BU67" s="12"/>
      <c r="BV67" s="12"/>
      <c r="BW67" s="12"/>
      <c r="BX67" s="12"/>
      <c r="BY67" s="12"/>
      <c r="BZ67" s="12"/>
      <c r="CA67" s="50"/>
      <c r="CB67" s="50"/>
      <c r="CC67" s="50"/>
      <c r="CD67" s="2"/>
      <c r="CE67" s="9"/>
      <c r="CG67" s="19">
        <f>SUMPRODUCT(AT64,$CI$7)+AT66</f>
        <v>105</v>
      </c>
      <c r="CH67" s="19">
        <f>IF(E67="",E69,SUMPRODUCT(E67,$CI$7)+E69)</f>
        <v>0</v>
      </c>
      <c r="CI67" s="10">
        <f>SUM(CG67,-CH67)</f>
        <v>105</v>
      </c>
      <c r="CJ67" s="19">
        <f>SUMPRODUCT(CI67,1/$CI$7)</f>
        <v>15</v>
      </c>
      <c r="CK67" s="10">
        <f>ROUNDDOWN(CJ67,0)</f>
        <v>15</v>
      </c>
      <c r="CL67" s="19">
        <f>MOD(CI67,$CI$7)</f>
        <v>0</v>
      </c>
      <c r="CM67" s="10"/>
      <c r="CN67" s="11">
        <f>IF(A67="計画的付与",E67,0)</f>
        <v>0</v>
      </c>
      <c r="CO67" s="10">
        <f>IF(A67="計画的付与",AP67,0)</f>
        <v>0</v>
      </c>
      <c r="CP67" s="19"/>
      <c r="CQ67" s="10"/>
      <c r="CR67" s="10"/>
      <c r="CS67" s="28">
        <v>32</v>
      </c>
      <c r="CT67" s="10"/>
      <c r="CV67"/>
    </row>
    <row r="68" spans="1:100" ht="78" hidden="1" customHeight="1" x14ac:dyDescent="0.15">
      <c r="A68" s="175"/>
      <c r="B68" s="176"/>
      <c r="C68" s="176"/>
      <c r="D68" s="176"/>
      <c r="E68" s="176"/>
      <c r="F68" s="176"/>
      <c r="G68" s="176"/>
      <c r="H68" s="181" t="s">
        <v>8</v>
      </c>
      <c r="I68" s="185"/>
      <c r="J68" s="186"/>
      <c r="K68" s="180" t="s">
        <v>4</v>
      </c>
      <c r="L68" s="180"/>
      <c r="M68" s="186"/>
      <c r="N68" s="186"/>
      <c r="O68" s="186"/>
      <c r="P68" s="87" t="s">
        <v>6</v>
      </c>
      <c r="Q68" s="209"/>
      <c r="R68" s="210"/>
      <c r="S68" s="88" t="s">
        <v>14</v>
      </c>
      <c r="T68" s="186"/>
      <c r="U68" s="232"/>
      <c r="V68" s="232"/>
      <c r="W68" s="89" t="s">
        <v>15</v>
      </c>
      <c r="X68" s="206" t="s">
        <v>16</v>
      </c>
      <c r="Y68" s="211"/>
      <c r="Z68" s="219"/>
      <c r="AA68" s="146"/>
      <c r="AB68" s="222"/>
      <c r="AC68" s="123"/>
      <c r="AD68" s="124"/>
      <c r="AE68" s="76" t="str">
        <f>IF(AD67="承認",I68,"")</f>
        <v/>
      </c>
      <c r="AF68" s="93" t="s">
        <v>4</v>
      </c>
      <c r="AG68" s="90" t="str">
        <f>IF(AD67="承認",M68,"")</f>
        <v/>
      </c>
      <c r="AH68" s="93" t="s">
        <v>6</v>
      </c>
      <c r="AI68" s="90" t="str">
        <f>IF(AD67="承認",Q68,"")</f>
        <v/>
      </c>
      <c r="AJ68" s="77" t="s">
        <v>14</v>
      </c>
      <c r="AK68" s="202" t="str">
        <f>IF(AD67="承認",T68,"")</f>
        <v/>
      </c>
      <c r="AL68" s="203"/>
      <c r="AM68" s="94" t="s">
        <v>15</v>
      </c>
      <c r="AN68" s="136" t="s">
        <v>16</v>
      </c>
      <c r="AO68" s="137"/>
      <c r="AP68" s="191"/>
      <c r="AQ68" s="121"/>
      <c r="AR68" s="121"/>
      <c r="AS68" s="211" t="s">
        <v>8</v>
      </c>
      <c r="AT68" s="196">
        <f t="shared" ref="AT68" si="99">CB69</f>
        <v>0</v>
      </c>
      <c r="AU68" s="197"/>
      <c r="AV68" s="67"/>
      <c r="AW68" s="212" t="s">
        <v>8</v>
      </c>
      <c r="AX68" s="151"/>
      <c r="AY68" s="152"/>
      <c r="AZ68" s="153"/>
      <c r="BA68" s="130"/>
      <c r="BB68" s="131"/>
      <c r="BC68" s="131"/>
      <c r="BD68" s="131"/>
      <c r="BE68" s="131"/>
      <c r="BF68" s="131"/>
      <c r="BG68" s="131"/>
      <c r="BH68" s="131"/>
      <c r="BI68" s="131"/>
      <c r="BJ68" s="132"/>
      <c r="BK68" s="82"/>
      <c r="BL68" s="82"/>
      <c r="BM68" s="82"/>
      <c r="BN68" s="82"/>
      <c r="BO68" s="54"/>
      <c r="BP68" s="12"/>
      <c r="BQ68" s="12"/>
      <c r="BR68" s="12"/>
      <c r="BS68" s="12"/>
      <c r="BT68" s="12"/>
      <c r="BU68" s="12"/>
      <c r="BV68" s="12"/>
      <c r="BW68" s="12"/>
      <c r="BX68" s="12"/>
      <c r="BY68" s="12"/>
      <c r="BZ68" s="12"/>
      <c r="CA68" s="50"/>
      <c r="CB68" s="50"/>
      <c r="CC68" s="50"/>
      <c r="CD68" s="50"/>
      <c r="CE68" s="18"/>
      <c r="CG68" s="51"/>
      <c r="CH68" s="51"/>
      <c r="CI68" s="51"/>
      <c r="CJ68" s="51"/>
      <c r="CK68" s="51"/>
      <c r="CL68" s="51"/>
      <c r="CM68" s="51"/>
      <c r="CN68" s="49"/>
      <c r="CO68" s="51"/>
      <c r="CP68" s="51"/>
      <c r="CQ68" s="51"/>
      <c r="CR68" s="51"/>
      <c r="CS68" s="28"/>
      <c r="CT68" s="51"/>
      <c r="CV68"/>
    </row>
    <row r="69" spans="1:100" ht="78" hidden="1" customHeight="1" x14ac:dyDescent="0.15">
      <c r="A69" s="177"/>
      <c r="B69" s="178"/>
      <c r="C69" s="178"/>
      <c r="D69" s="178"/>
      <c r="E69" s="178"/>
      <c r="F69" s="178"/>
      <c r="G69" s="178"/>
      <c r="H69" s="182"/>
      <c r="I69" s="231"/>
      <c r="J69" s="187"/>
      <c r="K69" s="179" t="s">
        <v>4</v>
      </c>
      <c r="L69" s="179"/>
      <c r="M69" s="187"/>
      <c r="N69" s="187"/>
      <c r="O69" s="187"/>
      <c r="P69" s="94" t="s">
        <v>6</v>
      </c>
      <c r="Q69" s="187"/>
      <c r="R69" s="188"/>
      <c r="S69" s="91" t="s">
        <v>14</v>
      </c>
      <c r="T69" s="187"/>
      <c r="U69" s="188"/>
      <c r="V69" s="188"/>
      <c r="W69" s="70" t="s">
        <v>15</v>
      </c>
      <c r="X69" s="189" t="s">
        <v>17</v>
      </c>
      <c r="Y69" s="190"/>
      <c r="Z69" s="220"/>
      <c r="AA69" s="147"/>
      <c r="AB69" s="223"/>
      <c r="AC69" s="125"/>
      <c r="AD69" s="126"/>
      <c r="AE69" s="78" t="str">
        <f>IF(AD67="承認",I69,"")</f>
        <v/>
      </c>
      <c r="AF69" s="93" t="s">
        <v>4</v>
      </c>
      <c r="AG69" s="98" t="str">
        <f>IF(AD67="承認",M69,"")</f>
        <v/>
      </c>
      <c r="AH69" s="93" t="s">
        <v>6</v>
      </c>
      <c r="AI69" s="92" t="str">
        <f>IF(AD67="承認",Q69,"")</f>
        <v/>
      </c>
      <c r="AJ69" s="79" t="s">
        <v>14</v>
      </c>
      <c r="AK69" s="204" t="str">
        <f>IF(AD67="承認",T69,"")</f>
        <v/>
      </c>
      <c r="AL69" s="205"/>
      <c r="AM69" s="94" t="s">
        <v>15</v>
      </c>
      <c r="AN69" s="136" t="s">
        <v>17</v>
      </c>
      <c r="AO69" s="137"/>
      <c r="AP69" s="192"/>
      <c r="AQ69" s="147"/>
      <c r="AR69" s="147"/>
      <c r="AS69" s="190"/>
      <c r="AT69" s="192"/>
      <c r="AU69" s="147"/>
      <c r="AV69" s="68">
        <f t="shared" ref="AV69" si="100">CC69</f>
        <v>0</v>
      </c>
      <c r="AW69" s="190"/>
      <c r="AX69" s="154"/>
      <c r="AY69" s="155"/>
      <c r="AZ69" s="156"/>
      <c r="BA69" s="133"/>
      <c r="BB69" s="134"/>
      <c r="BC69" s="134"/>
      <c r="BD69" s="134"/>
      <c r="BE69" s="134"/>
      <c r="BF69" s="134"/>
      <c r="BG69" s="134"/>
      <c r="BH69" s="134"/>
      <c r="BI69" s="134"/>
      <c r="BJ69" s="135"/>
      <c r="BK69" s="82"/>
      <c r="BL69" s="82"/>
      <c r="BM69" s="82"/>
      <c r="BN69" s="82"/>
      <c r="BO69" s="53"/>
      <c r="BP69" s="12"/>
      <c r="BQ69" s="12"/>
      <c r="BR69" s="12"/>
      <c r="BS69" s="12"/>
      <c r="BT69" s="12"/>
      <c r="BU69" s="12"/>
      <c r="BV69" s="12"/>
      <c r="BW69" s="12"/>
      <c r="BX69" s="12"/>
      <c r="BY69" s="12"/>
      <c r="BZ69" s="7">
        <f>IF(AT65+AV66/60-AP68&lt;0,AT65+$CI$7+AV66/60-AP68,AT65+AV66/60-AP68)</f>
        <v>0</v>
      </c>
      <c r="CA69" s="8">
        <f t="shared" ref="CA69" si="101">SUMPRODUCT(BZ69,60)</f>
        <v>0</v>
      </c>
      <c r="CB69">
        <f t="shared" ref="CB69" si="102">ROUNDDOWN(BZ69,0)</f>
        <v>0</v>
      </c>
      <c r="CC69" s="8">
        <f t="shared" ref="CC69" si="103">MOD(CA69,60)</f>
        <v>0</v>
      </c>
      <c r="CD69" s="2"/>
      <c r="CE69" s="9"/>
      <c r="CG69" s="19"/>
      <c r="CH69" s="19"/>
      <c r="CI69" s="10"/>
      <c r="CJ69" s="19"/>
      <c r="CK69" s="10"/>
      <c r="CL69" s="19"/>
      <c r="CM69" s="10"/>
      <c r="CO69" s="10"/>
      <c r="CP69" s="19"/>
      <c r="CQ69" s="10"/>
      <c r="CR69" s="10"/>
      <c r="CS69" s="28">
        <v>33</v>
      </c>
      <c r="CT69" s="10"/>
      <c r="CV69"/>
    </row>
    <row r="70" spans="1:100" ht="78" hidden="1" customHeight="1" x14ac:dyDescent="0.15">
      <c r="A70" s="173"/>
      <c r="B70" s="174"/>
      <c r="C70" s="174"/>
      <c r="D70" s="174"/>
      <c r="E70" s="174"/>
      <c r="F70" s="174"/>
      <c r="G70" s="174"/>
      <c r="H70" s="105" t="s">
        <v>6</v>
      </c>
      <c r="I70" s="183"/>
      <c r="J70" s="184"/>
      <c r="K70" s="180" t="s">
        <v>4</v>
      </c>
      <c r="L70" s="180"/>
      <c r="M70" s="224"/>
      <c r="N70" s="184"/>
      <c r="O70" s="184"/>
      <c r="P70" s="87" t="s">
        <v>6</v>
      </c>
      <c r="Q70" s="180" t="s">
        <v>16</v>
      </c>
      <c r="R70" s="180"/>
      <c r="S70" s="86"/>
      <c r="T70" s="180" t="s">
        <v>4</v>
      </c>
      <c r="U70" s="180"/>
      <c r="V70" s="86"/>
      <c r="W70" s="89" t="s">
        <v>6</v>
      </c>
      <c r="X70" s="206" t="s">
        <v>17</v>
      </c>
      <c r="Y70" s="207"/>
      <c r="Z70" s="218"/>
      <c r="AA70" s="121" t="s">
        <v>4</v>
      </c>
      <c r="AB70" s="221"/>
      <c r="AC70" s="121" t="s">
        <v>6</v>
      </c>
      <c r="AD70" s="122"/>
      <c r="AE70" s="71" t="str">
        <f>IF(AD70="承認",I70,"")</f>
        <v/>
      </c>
      <c r="AF70" s="72" t="s">
        <v>4</v>
      </c>
      <c r="AG70" s="73" t="str">
        <f>IF(AD70="承認",M70,"")</f>
        <v/>
      </c>
      <c r="AH70" s="72" t="s">
        <v>6</v>
      </c>
      <c r="AI70" s="72" t="s">
        <v>16</v>
      </c>
      <c r="AJ70" s="73" t="str">
        <f>IF(AD70="承認",S70,"")</f>
        <v/>
      </c>
      <c r="AK70" s="74" t="s">
        <v>4</v>
      </c>
      <c r="AL70" s="73" t="str">
        <f>IF(AD70="承認",V70,"")</f>
        <v/>
      </c>
      <c r="AM70" s="75" t="s">
        <v>6</v>
      </c>
      <c r="AN70" s="200" t="s">
        <v>17</v>
      </c>
      <c r="AO70" s="201"/>
      <c r="AP70" s="144"/>
      <c r="AQ70" s="145"/>
      <c r="AR70" s="145"/>
      <c r="AS70" s="101" t="s">
        <v>6</v>
      </c>
      <c r="AT70" s="142">
        <f t="shared" ref="AT70" si="104">IF(AT68-AP71&lt;0,AT67-AP70-1,AT67-AP70)</f>
        <v>15</v>
      </c>
      <c r="AU70" s="143"/>
      <c r="AV70" s="143"/>
      <c r="AW70" s="96" t="s">
        <v>6</v>
      </c>
      <c r="AX70" s="148"/>
      <c r="AY70" s="149"/>
      <c r="AZ70" s="150"/>
      <c r="BA70" s="127" t="str">
        <f t="shared" ref="BA70" si="105">IF(AP71&gt;$AQ$9,"時間単位年休１日の時間数よりも大きい時間数が入力されています。","")</f>
        <v/>
      </c>
      <c r="BB70" s="128"/>
      <c r="BC70" s="128"/>
      <c r="BD70" s="128"/>
      <c r="BE70" s="128"/>
      <c r="BF70" s="128"/>
      <c r="BG70" s="128"/>
      <c r="BH70" s="128"/>
      <c r="BI70" s="128"/>
      <c r="BJ70" s="129"/>
      <c r="BK70" s="82"/>
      <c r="BL70" s="82"/>
      <c r="BM70" s="82"/>
      <c r="BN70" s="82"/>
      <c r="BO70" s="53"/>
      <c r="BP70" s="12"/>
      <c r="BQ70" s="12"/>
      <c r="BR70" s="12"/>
      <c r="BS70" s="12"/>
      <c r="BT70" s="12"/>
      <c r="BU70" s="12"/>
      <c r="BV70" s="12"/>
      <c r="BW70" s="12"/>
      <c r="BX70" s="12"/>
      <c r="BY70" s="12"/>
      <c r="BZ70" s="12"/>
      <c r="CA70" s="50"/>
      <c r="CB70" s="50"/>
      <c r="CC70" s="50"/>
      <c r="CD70" s="2"/>
      <c r="CE70" s="9"/>
      <c r="CG70" s="19">
        <f>SUMPRODUCT(AT67,$CI$7)+AT69</f>
        <v>105</v>
      </c>
      <c r="CH70" s="19">
        <f>IF(E70="",E72,SUMPRODUCT(E70,$CI$7)+E72)</f>
        <v>0</v>
      </c>
      <c r="CI70" s="10">
        <f>SUM(CG70,-CH70)</f>
        <v>105</v>
      </c>
      <c r="CJ70" s="19">
        <f>SUMPRODUCT(CI70,1/$CI$7)</f>
        <v>15</v>
      </c>
      <c r="CK70" s="10">
        <f>ROUNDDOWN(CJ70,0)</f>
        <v>15</v>
      </c>
      <c r="CL70" s="19">
        <f>MOD(CI70,$CI$7)</f>
        <v>0</v>
      </c>
      <c r="CM70" s="10"/>
      <c r="CN70" s="11">
        <f>IF(A70="計画的付与",E70,0)</f>
        <v>0</v>
      </c>
      <c r="CO70" s="10">
        <f>IF(A70="計画的付与",AP70,0)</f>
        <v>0</v>
      </c>
      <c r="CP70" s="19"/>
      <c r="CQ70" s="10"/>
      <c r="CR70" s="10"/>
      <c r="CS70" s="28">
        <v>34</v>
      </c>
      <c r="CT70" s="10"/>
      <c r="CV70"/>
    </row>
    <row r="71" spans="1:100" ht="78" hidden="1" customHeight="1" x14ac:dyDescent="0.15">
      <c r="A71" s="175"/>
      <c r="B71" s="176"/>
      <c r="C71" s="176"/>
      <c r="D71" s="176"/>
      <c r="E71" s="176"/>
      <c r="F71" s="176"/>
      <c r="G71" s="176"/>
      <c r="H71" s="181" t="s">
        <v>8</v>
      </c>
      <c r="I71" s="185"/>
      <c r="J71" s="186"/>
      <c r="K71" s="180" t="s">
        <v>4</v>
      </c>
      <c r="L71" s="180"/>
      <c r="M71" s="186"/>
      <c r="N71" s="186"/>
      <c r="O71" s="186"/>
      <c r="P71" s="87" t="s">
        <v>6</v>
      </c>
      <c r="Q71" s="209"/>
      <c r="R71" s="210"/>
      <c r="S71" s="88" t="s">
        <v>14</v>
      </c>
      <c r="T71" s="186"/>
      <c r="U71" s="232"/>
      <c r="V71" s="232"/>
      <c r="W71" s="89" t="s">
        <v>15</v>
      </c>
      <c r="X71" s="206" t="s">
        <v>16</v>
      </c>
      <c r="Y71" s="211"/>
      <c r="Z71" s="219"/>
      <c r="AA71" s="146"/>
      <c r="AB71" s="222"/>
      <c r="AC71" s="123"/>
      <c r="AD71" s="124"/>
      <c r="AE71" s="76" t="str">
        <f>IF(AD70="承認",I71,"")</f>
        <v/>
      </c>
      <c r="AF71" s="93" t="s">
        <v>4</v>
      </c>
      <c r="AG71" s="90" t="str">
        <f>IF(AD70="承認",M71,"")</f>
        <v/>
      </c>
      <c r="AH71" s="93" t="s">
        <v>6</v>
      </c>
      <c r="AI71" s="90" t="str">
        <f>IF(AD70="承認",Q71,"")</f>
        <v/>
      </c>
      <c r="AJ71" s="77" t="s">
        <v>14</v>
      </c>
      <c r="AK71" s="202" t="str">
        <f>IF(AD70="承認",T71,"")</f>
        <v/>
      </c>
      <c r="AL71" s="203"/>
      <c r="AM71" s="94" t="s">
        <v>15</v>
      </c>
      <c r="AN71" s="136" t="s">
        <v>16</v>
      </c>
      <c r="AO71" s="137"/>
      <c r="AP71" s="191"/>
      <c r="AQ71" s="121"/>
      <c r="AR71" s="121"/>
      <c r="AS71" s="211" t="s">
        <v>8</v>
      </c>
      <c r="AT71" s="196">
        <f t="shared" ref="AT71" si="106">CB72</f>
        <v>0</v>
      </c>
      <c r="AU71" s="197"/>
      <c r="AV71" s="67"/>
      <c r="AW71" s="212" t="s">
        <v>8</v>
      </c>
      <c r="AX71" s="151"/>
      <c r="AY71" s="152"/>
      <c r="AZ71" s="153"/>
      <c r="BA71" s="130"/>
      <c r="BB71" s="131"/>
      <c r="BC71" s="131"/>
      <c r="BD71" s="131"/>
      <c r="BE71" s="131"/>
      <c r="BF71" s="131"/>
      <c r="BG71" s="131"/>
      <c r="BH71" s="131"/>
      <c r="BI71" s="131"/>
      <c r="BJ71" s="132"/>
      <c r="BK71" s="82"/>
      <c r="BL71" s="82"/>
      <c r="BM71" s="82"/>
      <c r="BN71" s="82"/>
      <c r="BO71" s="54"/>
      <c r="BP71" s="12"/>
      <c r="BQ71" s="12"/>
      <c r="BR71" s="12"/>
      <c r="BS71" s="12"/>
      <c r="BT71" s="12"/>
      <c r="BU71" s="12"/>
      <c r="BV71" s="12"/>
      <c r="BW71" s="12"/>
      <c r="BX71" s="12"/>
      <c r="BY71" s="12"/>
      <c r="BZ71" s="12"/>
      <c r="CA71" s="50"/>
      <c r="CB71" s="50"/>
      <c r="CC71" s="50"/>
      <c r="CD71" s="50"/>
      <c r="CE71" s="18"/>
      <c r="CG71" s="51"/>
      <c r="CH71" s="51"/>
      <c r="CI71" s="51"/>
      <c r="CJ71" s="51"/>
      <c r="CK71" s="51"/>
      <c r="CL71" s="51"/>
      <c r="CM71" s="51"/>
      <c r="CN71" s="49"/>
      <c r="CO71" s="51"/>
      <c r="CP71" s="51"/>
      <c r="CQ71" s="51"/>
      <c r="CR71" s="51"/>
      <c r="CS71" s="28"/>
      <c r="CT71" s="51"/>
      <c r="CV71"/>
    </row>
    <row r="72" spans="1:100" ht="83.25" hidden="1" customHeight="1" x14ac:dyDescent="0.15">
      <c r="A72" s="177"/>
      <c r="B72" s="178"/>
      <c r="C72" s="178"/>
      <c r="D72" s="178"/>
      <c r="E72" s="178"/>
      <c r="F72" s="178"/>
      <c r="G72" s="178"/>
      <c r="H72" s="182"/>
      <c r="I72" s="231"/>
      <c r="J72" s="187"/>
      <c r="K72" s="179" t="s">
        <v>4</v>
      </c>
      <c r="L72" s="179"/>
      <c r="M72" s="187"/>
      <c r="N72" s="187"/>
      <c r="O72" s="187"/>
      <c r="P72" s="94" t="s">
        <v>6</v>
      </c>
      <c r="Q72" s="187"/>
      <c r="R72" s="188"/>
      <c r="S72" s="91" t="s">
        <v>14</v>
      </c>
      <c r="T72" s="187"/>
      <c r="U72" s="188"/>
      <c r="V72" s="188"/>
      <c r="W72" s="70" t="s">
        <v>15</v>
      </c>
      <c r="X72" s="189" t="s">
        <v>17</v>
      </c>
      <c r="Y72" s="190"/>
      <c r="Z72" s="220"/>
      <c r="AA72" s="147"/>
      <c r="AB72" s="223"/>
      <c r="AC72" s="125"/>
      <c r="AD72" s="126"/>
      <c r="AE72" s="78" t="str">
        <f>IF(AD70="承認",I72,"")</f>
        <v/>
      </c>
      <c r="AF72" s="93" t="s">
        <v>4</v>
      </c>
      <c r="AG72" s="98" t="str">
        <f>IF(AD70="承認",M72,"")</f>
        <v/>
      </c>
      <c r="AH72" s="93" t="s">
        <v>6</v>
      </c>
      <c r="AI72" s="92" t="str">
        <f>IF(AD70="承認",Q72,"")</f>
        <v/>
      </c>
      <c r="AJ72" s="79" t="s">
        <v>14</v>
      </c>
      <c r="AK72" s="204" t="str">
        <f>IF(AD70="承認",T72,"")</f>
        <v/>
      </c>
      <c r="AL72" s="205"/>
      <c r="AM72" s="94" t="s">
        <v>15</v>
      </c>
      <c r="AN72" s="136" t="s">
        <v>17</v>
      </c>
      <c r="AO72" s="137"/>
      <c r="AP72" s="192"/>
      <c r="AQ72" s="147"/>
      <c r="AR72" s="147"/>
      <c r="AS72" s="190"/>
      <c r="AT72" s="192"/>
      <c r="AU72" s="147"/>
      <c r="AV72" s="68">
        <f t="shared" ref="AV72" si="107">CC72</f>
        <v>0</v>
      </c>
      <c r="AW72" s="190"/>
      <c r="AX72" s="154"/>
      <c r="AY72" s="155"/>
      <c r="AZ72" s="156"/>
      <c r="BA72" s="133"/>
      <c r="BB72" s="134"/>
      <c r="BC72" s="134"/>
      <c r="BD72" s="134"/>
      <c r="BE72" s="134"/>
      <c r="BF72" s="134"/>
      <c r="BG72" s="134"/>
      <c r="BH72" s="134"/>
      <c r="BI72" s="134"/>
      <c r="BJ72" s="135"/>
      <c r="BK72" s="82"/>
      <c r="BL72" s="82"/>
      <c r="BM72" s="82"/>
      <c r="BN72" s="82"/>
      <c r="BO72" s="53"/>
      <c r="BP72" s="12"/>
      <c r="BQ72" s="12"/>
      <c r="BR72" s="12"/>
      <c r="BS72" s="12"/>
      <c r="BT72" s="12"/>
      <c r="BU72" s="12"/>
      <c r="BV72" s="12"/>
      <c r="BW72" s="12"/>
      <c r="BX72" s="12"/>
      <c r="BY72" s="12"/>
      <c r="BZ72" s="7">
        <f>IF(AT68+AV69/60-AP71&lt;0,AT68+$CI$7+AV69/60-AP71,AT68+AV69/60-AP71)</f>
        <v>0</v>
      </c>
      <c r="CA72" s="8">
        <f t="shared" ref="CA72" si="108">SUMPRODUCT(BZ72,60)</f>
        <v>0</v>
      </c>
      <c r="CB72">
        <f t="shared" ref="CB72" si="109">ROUNDDOWN(BZ72,0)</f>
        <v>0</v>
      </c>
      <c r="CC72" s="8">
        <f t="shared" ref="CC72" si="110">MOD(CA72,60)</f>
        <v>0</v>
      </c>
      <c r="CD72" s="2"/>
      <c r="CE72" s="9"/>
      <c r="CG72" s="19"/>
      <c r="CH72" s="19"/>
      <c r="CI72" s="10"/>
      <c r="CJ72" s="19"/>
      <c r="CK72" s="10"/>
      <c r="CL72" s="19"/>
      <c r="CM72" s="10"/>
      <c r="CO72" s="10"/>
      <c r="CP72" s="19"/>
      <c r="CQ72" s="10"/>
      <c r="CR72" s="10"/>
      <c r="CS72" s="28">
        <v>35</v>
      </c>
      <c r="CT72" s="10"/>
      <c r="CV72"/>
    </row>
    <row r="73" spans="1:100" ht="83.25" hidden="1" customHeight="1" x14ac:dyDescent="0.15">
      <c r="A73" s="173"/>
      <c r="B73" s="174"/>
      <c r="C73" s="174"/>
      <c r="D73" s="174"/>
      <c r="E73" s="174"/>
      <c r="F73" s="174"/>
      <c r="G73" s="174"/>
      <c r="H73" s="105" t="s">
        <v>6</v>
      </c>
      <c r="I73" s="183"/>
      <c r="J73" s="184"/>
      <c r="K73" s="180" t="s">
        <v>4</v>
      </c>
      <c r="L73" s="180"/>
      <c r="M73" s="224"/>
      <c r="N73" s="184"/>
      <c r="O73" s="184"/>
      <c r="P73" s="87" t="s">
        <v>6</v>
      </c>
      <c r="Q73" s="180" t="s">
        <v>16</v>
      </c>
      <c r="R73" s="180"/>
      <c r="S73" s="86"/>
      <c r="T73" s="180" t="s">
        <v>4</v>
      </c>
      <c r="U73" s="180"/>
      <c r="V73" s="86"/>
      <c r="W73" s="89" t="s">
        <v>6</v>
      </c>
      <c r="X73" s="206" t="s">
        <v>17</v>
      </c>
      <c r="Y73" s="207"/>
      <c r="Z73" s="218"/>
      <c r="AA73" s="121" t="s">
        <v>4</v>
      </c>
      <c r="AB73" s="221"/>
      <c r="AC73" s="121" t="s">
        <v>6</v>
      </c>
      <c r="AD73" s="122"/>
      <c r="AE73" s="71" t="str">
        <f>IF(AD73="承認",I73,"")</f>
        <v/>
      </c>
      <c r="AF73" s="72" t="s">
        <v>4</v>
      </c>
      <c r="AG73" s="73" t="str">
        <f>IF(AD73="承認",M73,"")</f>
        <v/>
      </c>
      <c r="AH73" s="72" t="s">
        <v>6</v>
      </c>
      <c r="AI73" s="72" t="s">
        <v>16</v>
      </c>
      <c r="AJ73" s="73" t="str">
        <f>IF(AD73="承認",S73,"")</f>
        <v/>
      </c>
      <c r="AK73" s="74" t="s">
        <v>4</v>
      </c>
      <c r="AL73" s="73" t="str">
        <f>IF(AD73="承認",V73,"")</f>
        <v/>
      </c>
      <c r="AM73" s="75" t="s">
        <v>6</v>
      </c>
      <c r="AN73" s="200" t="s">
        <v>17</v>
      </c>
      <c r="AO73" s="201"/>
      <c r="AP73" s="144"/>
      <c r="AQ73" s="145"/>
      <c r="AR73" s="145"/>
      <c r="AS73" s="101" t="s">
        <v>6</v>
      </c>
      <c r="AT73" s="142">
        <f t="shared" ref="AT73" si="111">IF(AT71-AP74&lt;0,AT70-AP73-1,AT70-AP73)</f>
        <v>15</v>
      </c>
      <c r="AU73" s="143"/>
      <c r="AV73" s="143"/>
      <c r="AW73" s="96" t="s">
        <v>6</v>
      </c>
      <c r="AX73" s="148"/>
      <c r="AY73" s="149"/>
      <c r="AZ73" s="150"/>
      <c r="BA73" s="127" t="str">
        <f t="shared" ref="BA73" si="112">IF(AP74&gt;$AQ$9,"時間単位年休１日の時間数よりも大きい時間数が入力されています。","")</f>
        <v/>
      </c>
      <c r="BB73" s="128"/>
      <c r="BC73" s="128"/>
      <c r="BD73" s="128"/>
      <c r="BE73" s="128"/>
      <c r="BF73" s="128"/>
      <c r="BG73" s="128"/>
      <c r="BH73" s="128"/>
      <c r="BI73" s="128"/>
      <c r="BJ73" s="129"/>
      <c r="BK73" s="82"/>
      <c r="BL73" s="82"/>
      <c r="BM73" s="82"/>
      <c r="BN73" s="82"/>
      <c r="BO73" s="53"/>
      <c r="BP73" s="12"/>
      <c r="BQ73" s="12"/>
      <c r="BR73" s="12"/>
      <c r="BS73" s="12"/>
      <c r="BT73" s="12"/>
      <c r="BU73" s="12"/>
      <c r="BV73" s="12"/>
      <c r="BW73" s="12"/>
      <c r="BX73" s="12"/>
      <c r="BY73" s="12"/>
      <c r="BZ73" s="12"/>
      <c r="CA73" s="50"/>
      <c r="CB73" s="50"/>
      <c r="CC73" s="50"/>
      <c r="CD73" s="2"/>
      <c r="CE73" s="9"/>
      <c r="CG73" s="19">
        <f>SUMPRODUCT(AT70,$CI$7)+AT72</f>
        <v>105</v>
      </c>
      <c r="CH73" s="19">
        <f>IF(E73="",E75,SUMPRODUCT(E73,$CI$7)+E75)</f>
        <v>0</v>
      </c>
      <c r="CI73" s="10">
        <f>SUM(CG73,-CH73)</f>
        <v>105</v>
      </c>
      <c r="CJ73" s="19">
        <f>SUMPRODUCT(CI73,1/$CI$7)</f>
        <v>15</v>
      </c>
      <c r="CK73" s="10">
        <f>ROUNDDOWN(CJ73,0)</f>
        <v>15</v>
      </c>
      <c r="CL73" s="19">
        <f>MOD(CI73,$CI$7)</f>
        <v>0</v>
      </c>
      <c r="CM73" s="10"/>
      <c r="CN73" s="11">
        <f>IF(A73="計画的付与",CH73,0)</f>
        <v>0</v>
      </c>
      <c r="CO73" s="10">
        <f>IF(A73="計画的付与",AP73,0)</f>
        <v>0</v>
      </c>
      <c r="CP73" s="19"/>
      <c r="CQ73" s="10"/>
      <c r="CR73" s="10"/>
      <c r="CS73" s="28">
        <v>36</v>
      </c>
      <c r="CT73" s="10"/>
      <c r="CV73"/>
    </row>
    <row r="74" spans="1:100" ht="83.25" hidden="1" customHeight="1" x14ac:dyDescent="0.15">
      <c r="A74" s="175"/>
      <c r="B74" s="176"/>
      <c r="C74" s="176"/>
      <c r="D74" s="176"/>
      <c r="E74" s="176"/>
      <c r="F74" s="176"/>
      <c r="G74" s="176"/>
      <c r="H74" s="181" t="s">
        <v>8</v>
      </c>
      <c r="I74" s="185"/>
      <c r="J74" s="186"/>
      <c r="K74" s="180" t="s">
        <v>4</v>
      </c>
      <c r="L74" s="180"/>
      <c r="M74" s="186"/>
      <c r="N74" s="186"/>
      <c r="O74" s="186"/>
      <c r="P74" s="87" t="s">
        <v>6</v>
      </c>
      <c r="Q74" s="209"/>
      <c r="R74" s="210"/>
      <c r="S74" s="88" t="s">
        <v>14</v>
      </c>
      <c r="T74" s="186"/>
      <c r="U74" s="232"/>
      <c r="V74" s="232"/>
      <c r="W74" s="89" t="s">
        <v>15</v>
      </c>
      <c r="X74" s="206" t="s">
        <v>16</v>
      </c>
      <c r="Y74" s="211"/>
      <c r="Z74" s="219"/>
      <c r="AA74" s="146"/>
      <c r="AB74" s="222"/>
      <c r="AC74" s="123"/>
      <c r="AD74" s="124"/>
      <c r="AE74" s="76" t="str">
        <f>IF(AD73="承認",I74,"")</f>
        <v/>
      </c>
      <c r="AF74" s="93" t="s">
        <v>4</v>
      </c>
      <c r="AG74" s="90" t="str">
        <f>IF(AD73="承認",M74,"")</f>
        <v/>
      </c>
      <c r="AH74" s="93" t="s">
        <v>6</v>
      </c>
      <c r="AI74" s="90" t="str">
        <f>IF(AD73="承認",Q74,"")</f>
        <v/>
      </c>
      <c r="AJ74" s="77" t="s">
        <v>14</v>
      </c>
      <c r="AK74" s="202" t="str">
        <f>IF(AD73="承認",T74,"")</f>
        <v/>
      </c>
      <c r="AL74" s="203"/>
      <c r="AM74" s="94" t="s">
        <v>15</v>
      </c>
      <c r="AN74" s="136" t="s">
        <v>16</v>
      </c>
      <c r="AO74" s="137"/>
      <c r="AP74" s="191"/>
      <c r="AQ74" s="121"/>
      <c r="AR74" s="121"/>
      <c r="AS74" s="211" t="s">
        <v>8</v>
      </c>
      <c r="AT74" s="196">
        <f t="shared" ref="AT74" si="113">CB75</f>
        <v>0</v>
      </c>
      <c r="AU74" s="197"/>
      <c r="AV74" s="67"/>
      <c r="AW74" s="212" t="s">
        <v>8</v>
      </c>
      <c r="AX74" s="151"/>
      <c r="AY74" s="152"/>
      <c r="AZ74" s="153"/>
      <c r="BA74" s="130"/>
      <c r="BB74" s="131"/>
      <c r="BC74" s="131"/>
      <c r="BD74" s="131"/>
      <c r="BE74" s="131"/>
      <c r="BF74" s="131"/>
      <c r="BG74" s="131"/>
      <c r="BH74" s="131"/>
      <c r="BI74" s="131"/>
      <c r="BJ74" s="132"/>
      <c r="BK74" s="82"/>
      <c r="BL74" s="82"/>
      <c r="BM74" s="82"/>
      <c r="BN74" s="82"/>
      <c r="BO74" s="54"/>
      <c r="BP74" s="12"/>
      <c r="BQ74" s="12"/>
      <c r="BR74" s="12"/>
      <c r="BS74" s="12"/>
      <c r="BT74" s="12"/>
      <c r="BU74" s="12"/>
      <c r="BV74" s="12"/>
      <c r="BW74" s="12"/>
      <c r="BX74" s="12"/>
      <c r="BY74" s="12"/>
      <c r="BZ74" s="12"/>
      <c r="CA74" s="50"/>
      <c r="CB74" s="50"/>
      <c r="CC74" s="50"/>
      <c r="CD74" s="50"/>
      <c r="CE74" s="18"/>
      <c r="CG74" s="51"/>
      <c r="CH74" s="51"/>
      <c r="CI74" s="51"/>
      <c r="CJ74" s="51"/>
      <c r="CK74" s="51"/>
      <c r="CL74" s="51"/>
      <c r="CM74" s="51"/>
      <c r="CN74" s="49"/>
      <c r="CO74" s="51"/>
      <c r="CP74" s="51"/>
      <c r="CQ74" s="51"/>
      <c r="CR74" s="51"/>
      <c r="CS74" s="28"/>
      <c r="CT74" s="51"/>
      <c r="CV74"/>
    </row>
    <row r="75" spans="1:100" ht="83.25" hidden="1" customHeight="1" x14ac:dyDescent="0.15">
      <c r="A75" s="177"/>
      <c r="B75" s="178"/>
      <c r="C75" s="178"/>
      <c r="D75" s="178"/>
      <c r="E75" s="178"/>
      <c r="F75" s="178"/>
      <c r="G75" s="178"/>
      <c r="H75" s="182"/>
      <c r="I75" s="231"/>
      <c r="J75" s="187"/>
      <c r="K75" s="179" t="s">
        <v>4</v>
      </c>
      <c r="L75" s="179"/>
      <c r="M75" s="187"/>
      <c r="N75" s="187"/>
      <c r="O75" s="187"/>
      <c r="P75" s="94" t="s">
        <v>6</v>
      </c>
      <c r="Q75" s="187"/>
      <c r="R75" s="188"/>
      <c r="S75" s="91" t="s">
        <v>14</v>
      </c>
      <c r="T75" s="187"/>
      <c r="U75" s="188"/>
      <c r="V75" s="188"/>
      <c r="W75" s="70" t="s">
        <v>15</v>
      </c>
      <c r="X75" s="189" t="s">
        <v>17</v>
      </c>
      <c r="Y75" s="190"/>
      <c r="Z75" s="220"/>
      <c r="AA75" s="147"/>
      <c r="AB75" s="223"/>
      <c r="AC75" s="125"/>
      <c r="AD75" s="126"/>
      <c r="AE75" s="78" t="str">
        <f>IF(AD73="承認",I75,"")</f>
        <v/>
      </c>
      <c r="AF75" s="93" t="s">
        <v>4</v>
      </c>
      <c r="AG75" s="98" t="str">
        <f>IF(AD73="承認",M75,"")</f>
        <v/>
      </c>
      <c r="AH75" s="93" t="s">
        <v>6</v>
      </c>
      <c r="AI75" s="92" t="str">
        <f>IF(AD73="承認",Q75,"")</f>
        <v/>
      </c>
      <c r="AJ75" s="79" t="s">
        <v>14</v>
      </c>
      <c r="AK75" s="204" t="str">
        <f>IF(AD73="承認",T75,"")</f>
        <v/>
      </c>
      <c r="AL75" s="205"/>
      <c r="AM75" s="94" t="s">
        <v>15</v>
      </c>
      <c r="AN75" s="136" t="s">
        <v>17</v>
      </c>
      <c r="AO75" s="137"/>
      <c r="AP75" s="192"/>
      <c r="AQ75" s="147"/>
      <c r="AR75" s="147"/>
      <c r="AS75" s="190"/>
      <c r="AT75" s="192"/>
      <c r="AU75" s="147"/>
      <c r="AV75" s="68">
        <f t="shared" ref="AV75" si="114">CC75</f>
        <v>0</v>
      </c>
      <c r="AW75" s="190"/>
      <c r="AX75" s="154"/>
      <c r="AY75" s="155"/>
      <c r="AZ75" s="156"/>
      <c r="BA75" s="133"/>
      <c r="BB75" s="134"/>
      <c r="BC75" s="134"/>
      <c r="BD75" s="134"/>
      <c r="BE75" s="134"/>
      <c r="BF75" s="134"/>
      <c r="BG75" s="134"/>
      <c r="BH75" s="134"/>
      <c r="BI75" s="134"/>
      <c r="BJ75" s="135"/>
      <c r="BK75" s="82"/>
      <c r="BL75" s="82"/>
      <c r="BM75" s="82"/>
      <c r="BN75" s="82"/>
      <c r="BO75" s="53"/>
      <c r="BP75" s="12"/>
      <c r="BQ75" s="12"/>
      <c r="BR75" s="12"/>
      <c r="BS75" s="12"/>
      <c r="BT75" s="12"/>
      <c r="BU75" s="12"/>
      <c r="BV75" s="12"/>
      <c r="BW75" s="12"/>
      <c r="BX75" s="12"/>
      <c r="BY75" s="12"/>
      <c r="BZ75" s="7">
        <f>IF(AT71+AV72/60-AP74&lt;0,AT71+$CI$7+AV72/60-AP74,AT71+AV72/60-AP74)</f>
        <v>0</v>
      </c>
      <c r="CA75" s="8">
        <f t="shared" ref="CA75" si="115">SUMPRODUCT(BZ75,60)</f>
        <v>0</v>
      </c>
      <c r="CB75">
        <f t="shared" ref="CB75" si="116">ROUNDDOWN(BZ75,0)</f>
        <v>0</v>
      </c>
      <c r="CC75" s="8">
        <f t="shared" ref="CC75" si="117">MOD(CA75,60)</f>
        <v>0</v>
      </c>
      <c r="CD75" s="2"/>
      <c r="CE75" s="9"/>
      <c r="CG75" s="19"/>
      <c r="CH75" s="19"/>
      <c r="CI75" s="10"/>
      <c r="CJ75" s="19"/>
      <c r="CK75" s="10"/>
      <c r="CL75" s="19"/>
      <c r="CM75" s="10"/>
      <c r="CO75" s="10"/>
      <c r="CP75" s="19"/>
      <c r="CQ75" s="10"/>
      <c r="CR75" s="10"/>
      <c r="CS75" s="28">
        <v>37</v>
      </c>
      <c r="CT75" s="10"/>
      <c r="CV75"/>
    </row>
    <row r="76" spans="1:100" ht="83.25" hidden="1" customHeight="1" x14ac:dyDescent="0.15">
      <c r="A76" s="173"/>
      <c r="B76" s="174"/>
      <c r="C76" s="174"/>
      <c r="D76" s="174"/>
      <c r="E76" s="174"/>
      <c r="F76" s="174"/>
      <c r="G76" s="174"/>
      <c r="H76" s="105" t="s">
        <v>6</v>
      </c>
      <c r="I76" s="183"/>
      <c r="J76" s="184"/>
      <c r="K76" s="180" t="s">
        <v>4</v>
      </c>
      <c r="L76" s="180"/>
      <c r="M76" s="224"/>
      <c r="N76" s="184"/>
      <c r="O76" s="184"/>
      <c r="P76" s="87" t="s">
        <v>6</v>
      </c>
      <c r="Q76" s="180" t="s">
        <v>16</v>
      </c>
      <c r="R76" s="180"/>
      <c r="S76" s="86"/>
      <c r="T76" s="180" t="s">
        <v>4</v>
      </c>
      <c r="U76" s="180"/>
      <c r="V76" s="86"/>
      <c r="W76" s="89" t="s">
        <v>6</v>
      </c>
      <c r="X76" s="206" t="s">
        <v>17</v>
      </c>
      <c r="Y76" s="207"/>
      <c r="Z76" s="218"/>
      <c r="AA76" s="121" t="s">
        <v>4</v>
      </c>
      <c r="AB76" s="221"/>
      <c r="AC76" s="121" t="s">
        <v>6</v>
      </c>
      <c r="AD76" s="122"/>
      <c r="AE76" s="71" t="str">
        <f>IF(AD76="承認",I76,"")</f>
        <v/>
      </c>
      <c r="AF76" s="72" t="s">
        <v>4</v>
      </c>
      <c r="AG76" s="73" t="str">
        <f>IF(AD76="承認",M76,"")</f>
        <v/>
      </c>
      <c r="AH76" s="72" t="s">
        <v>6</v>
      </c>
      <c r="AI76" s="72" t="s">
        <v>16</v>
      </c>
      <c r="AJ76" s="73" t="str">
        <f>IF(AD76="承認",S76,"")</f>
        <v/>
      </c>
      <c r="AK76" s="74" t="s">
        <v>4</v>
      </c>
      <c r="AL76" s="73" t="str">
        <f>IF(AD76="承認",V76,"")</f>
        <v/>
      </c>
      <c r="AM76" s="75" t="s">
        <v>6</v>
      </c>
      <c r="AN76" s="200" t="s">
        <v>17</v>
      </c>
      <c r="AO76" s="201"/>
      <c r="AP76" s="144"/>
      <c r="AQ76" s="145"/>
      <c r="AR76" s="145"/>
      <c r="AS76" s="101" t="s">
        <v>6</v>
      </c>
      <c r="AT76" s="142">
        <f t="shared" ref="AT76" si="118">IF(AT74-AP77&lt;0,AT73-AP76-1,AT73-AP76)</f>
        <v>15</v>
      </c>
      <c r="AU76" s="143"/>
      <c r="AV76" s="143"/>
      <c r="AW76" s="96" t="s">
        <v>6</v>
      </c>
      <c r="AX76" s="148"/>
      <c r="AY76" s="149"/>
      <c r="AZ76" s="150"/>
      <c r="BA76" s="127" t="str">
        <f t="shared" ref="BA76" si="119">IF(AP77&gt;$AQ$9,"時間単位年休１日の時間数よりも大きい時間数が入力されています。","")</f>
        <v/>
      </c>
      <c r="BB76" s="128"/>
      <c r="BC76" s="128"/>
      <c r="BD76" s="128"/>
      <c r="BE76" s="128"/>
      <c r="BF76" s="128"/>
      <c r="BG76" s="128"/>
      <c r="BH76" s="128"/>
      <c r="BI76" s="128"/>
      <c r="BJ76" s="129"/>
      <c r="BK76" s="82"/>
      <c r="BL76" s="82"/>
      <c r="BM76" s="82"/>
      <c r="BN76" s="82"/>
      <c r="BO76" s="53"/>
      <c r="BP76" s="12"/>
      <c r="BQ76" s="12"/>
      <c r="BR76" s="12"/>
      <c r="BS76" s="12"/>
      <c r="BT76" s="12"/>
      <c r="BU76" s="12"/>
      <c r="BV76" s="12"/>
      <c r="BW76" s="12"/>
      <c r="BX76" s="12"/>
      <c r="BY76" s="12"/>
      <c r="BZ76" s="12"/>
      <c r="CA76" s="50"/>
      <c r="CB76" s="50"/>
      <c r="CC76" s="50"/>
      <c r="CD76" s="2"/>
      <c r="CE76" s="9"/>
      <c r="CG76" s="19">
        <f>SUMPRODUCT(AT73,$CI$7)+AT75</f>
        <v>105</v>
      </c>
      <c r="CH76" s="19">
        <f>IF(E76="",E78,SUMPRODUCT(E76,$CI$7)+E78)</f>
        <v>0</v>
      </c>
      <c r="CI76" s="10">
        <f>SUM(CG76,-CH76)</f>
        <v>105</v>
      </c>
      <c r="CJ76" s="19">
        <f>SUMPRODUCT(CI76,1/$CI$7)</f>
        <v>15</v>
      </c>
      <c r="CK76" s="10">
        <f>ROUNDDOWN(CJ76,0)</f>
        <v>15</v>
      </c>
      <c r="CL76" s="19">
        <f>MOD(CI76,$CI$7)</f>
        <v>0</v>
      </c>
      <c r="CM76" s="10"/>
      <c r="CN76" s="11">
        <f>IF(A76="計画的付与",CH76,0)</f>
        <v>0</v>
      </c>
      <c r="CO76" s="10">
        <f>IF(A76="計画的付与",AP76,0)</f>
        <v>0</v>
      </c>
      <c r="CP76" s="19"/>
      <c r="CQ76" s="10"/>
      <c r="CR76" s="10"/>
      <c r="CS76" s="28">
        <v>38</v>
      </c>
      <c r="CT76" s="10"/>
      <c r="CV76"/>
    </row>
    <row r="77" spans="1:100" ht="83.25" hidden="1" customHeight="1" x14ac:dyDescent="0.15">
      <c r="A77" s="175"/>
      <c r="B77" s="176"/>
      <c r="C77" s="176"/>
      <c r="D77" s="176"/>
      <c r="E77" s="176"/>
      <c r="F77" s="176"/>
      <c r="G77" s="176"/>
      <c r="H77" s="181" t="s">
        <v>8</v>
      </c>
      <c r="I77" s="185"/>
      <c r="J77" s="186"/>
      <c r="K77" s="180" t="s">
        <v>4</v>
      </c>
      <c r="L77" s="180"/>
      <c r="M77" s="186"/>
      <c r="N77" s="186"/>
      <c r="O77" s="186"/>
      <c r="P77" s="87" t="s">
        <v>6</v>
      </c>
      <c r="Q77" s="209"/>
      <c r="R77" s="210"/>
      <c r="S77" s="88" t="s">
        <v>14</v>
      </c>
      <c r="T77" s="186"/>
      <c r="U77" s="232"/>
      <c r="V77" s="232"/>
      <c r="W77" s="89" t="s">
        <v>15</v>
      </c>
      <c r="X77" s="206" t="s">
        <v>16</v>
      </c>
      <c r="Y77" s="211"/>
      <c r="Z77" s="219"/>
      <c r="AA77" s="146"/>
      <c r="AB77" s="222"/>
      <c r="AC77" s="123"/>
      <c r="AD77" s="124"/>
      <c r="AE77" s="76" t="str">
        <f>IF(AD76="承認",I77,"")</f>
        <v/>
      </c>
      <c r="AF77" s="93" t="s">
        <v>4</v>
      </c>
      <c r="AG77" s="90" t="str">
        <f>IF(AD76="承認",M77,"")</f>
        <v/>
      </c>
      <c r="AH77" s="93" t="s">
        <v>6</v>
      </c>
      <c r="AI77" s="90" t="str">
        <f>IF(AD76="承認",Q77,"")</f>
        <v/>
      </c>
      <c r="AJ77" s="77" t="s">
        <v>14</v>
      </c>
      <c r="AK77" s="202" t="str">
        <f>IF(AD76="承認",T77,"")</f>
        <v/>
      </c>
      <c r="AL77" s="203"/>
      <c r="AM77" s="94" t="s">
        <v>15</v>
      </c>
      <c r="AN77" s="136" t="s">
        <v>16</v>
      </c>
      <c r="AO77" s="137"/>
      <c r="AP77" s="191"/>
      <c r="AQ77" s="121"/>
      <c r="AR77" s="121"/>
      <c r="AS77" s="211" t="s">
        <v>8</v>
      </c>
      <c r="AT77" s="196">
        <f t="shared" ref="AT77" si="120">CB78</f>
        <v>0</v>
      </c>
      <c r="AU77" s="197"/>
      <c r="AV77" s="67"/>
      <c r="AW77" s="212" t="s">
        <v>8</v>
      </c>
      <c r="AX77" s="151"/>
      <c r="AY77" s="152"/>
      <c r="AZ77" s="153"/>
      <c r="BA77" s="130"/>
      <c r="BB77" s="131"/>
      <c r="BC77" s="131"/>
      <c r="BD77" s="131"/>
      <c r="BE77" s="131"/>
      <c r="BF77" s="131"/>
      <c r="BG77" s="131"/>
      <c r="BH77" s="131"/>
      <c r="BI77" s="131"/>
      <c r="BJ77" s="132"/>
      <c r="BK77" s="82"/>
      <c r="BL77" s="82"/>
      <c r="BM77" s="82"/>
      <c r="BN77" s="82"/>
      <c r="BO77" s="54"/>
      <c r="BP77" s="12"/>
      <c r="BQ77" s="12"/>
      <c r="BR77" s="12"/>
      <c r="BS77" s="12"/>
      <c r="BT77" s="12"/>
      <c r="BU77" s="12"/>
      <c r="BV77" s="12"/>
      <c r="BW77" s="12"/>
      <c r="BX77" s="12"/>
      <c r="BY77" s="12"/>
      <c r="BZ77" s="12"/>
      <c r="CA77" s="50"/>
      <c r="CB77" s="50"/>
      <c r="CC77" s="50"/>
      <c r="CD77" s="50"/>
      <c r="CE77" s="18"/>
      <c r="CG77" s="51"/>
      <c r="CH77" s="51"/>
      <c r="CI77" s="51"/>
      <c r="CJ77" s="51"/>
      <c r="CK77" s="51"/>
      <c r="CL77" s="51"/>
      <c r="CM77" s="51"/>
      <c r="CN77" s="49"/>
      <c r="CO77" s="51"/>
      <c r="CP77" s="51"/>
      <c r="CQ77" s="51"/>
      <c r="CR77" s="51"/>
      <c r="CS77" s="28"/>
      <c r="CT77" s="51"/>
      <c r="CV77"/>
    </row>
    <row r="78" spans="1:100" ht="83.25" hidden="1" customHeight="1" x14ac:dyDescent="0.15">
      <c r="A78" s="177"/>
      <c r="B78" s="178"/>
      <c r="C78" s="178"/>
      <c r="D78" s="178"/>
      <c r="E78" s="178"/>
      <c r="F78" s="178"/>
      <c r="G78" s="178"/>
      <c r="H78" s="182"/>
      <c r="I78" s="231"/>
      <c r="J78" s="187"/>
      <c r="K78" s="179" t="s">
        <v>4</v>
      </c>
      <c r="L78" s="179"/>
      <c r="M78" s="187"/>
      <c r="N78" s="187"/>
      <c r="O78" s="187"/>
      <c r="P78" s="94" t="s">
        <v>6</v>
      </c>
      <c r="Q78" s="187"/>
      <c r="R78" s="188"/>
      <c r="S78" s="91" t="s">
        <v>14</v>
      </c>
      <c r="T78" s="187"/>
      <c r="U78" s="188"/>
      <c r="V78" s="188"/>
      <c r="W78" s="70" t="s">
        <v>15</v>
      </c>
      <c r="X78" s="189" t="s">
        <v>17</v>
      </c>
      <c r="Y78" s="190"/>
      <c r="Z78" s="220"/>
      <c r="AA78" s="147"/>
      <c r="AB78" s="223"/>
      <c r="AC78" s="125"/>
      <c r="AD78" s="126"/>
      <c r="AE78" s="78" t="str">
        <f>IF(AD76="承認",I78,"")</f>
        <v/>
      </c>
      <c r="AF78" s="93" t="s">
        <v>4</v>
      </c>
      <c r="AG78" s="98" t="str">
        <f>IF(AD76="承認",M78,"")</f>
        <v/>
      </c>
      <c r="AH78" s="93" t="s">
        <v>6</v>
      </c>
      <c r="AI78" s="92" t="str">
        <f>IF(AD76="承認",Q78,"")</f>
        <v/>
      </c>
      <c r="AJ78" s="79" t="s">
        <v>14</v>
      </c>
      <c r="AK78" s="204" t="str">
        <f>IF(AD76="承認",T78,"")</f>
        <v/>
      </c>
      <c r="AL78" s="205"/>
      <c r="AM78" s="94" t="s">
        <v>15</v>
      </c>
      <c r="AN78" s="136" t="s">
        <v>17</v>
      </c>
      <c r="AO78" s="137"/>
      <c r="AP78" s="192"/>
      <c r="AQ78" s="147"/>
      <c r="AR78" s="147"/>
      <c r="AS78" s="190"/>
      <c r="AT78" s="192"/>
      <c r="AU78" s="147"/>
      <c r="AV78" s="68">
        <f t="shared" ref="AV78" si="121">CC78</f>
        <v>0</v>
      </c>
      <c r="AW78" s="190"/>
      <c r="AX78" s="154"/>
      <c r="AY78" s="155"/>
      <c r="AZ78" s="156"/>
      <c r="BA78" s="133"/>
      <c r="BB78" s="134"/>
      <c r="BC78" s="134"/>
      <c r="BD78" s="134"/>
      <c r="BE78" s="134"/>
      <c r="BF78" s="134"/>
      <c r="BG78" s="134"/>
      <c r="BH78" s="134"/>
      <c r="BI78" s="134"/>
      <c r="BJ78" s="135"/>
      <c r="BK78" s="82"/>
      <c r="BL78" s="82"/>
      <c r="BM78" s="82"/>
      <c r="BN78" s="82"/>
      <c r="BO78" s="53"/>
      <c r="BP78" s="12"/>
      <c r="BQ78" s="12"/>
      <c r="BR78" s="12"/>
      <c r="BS78" s="12"/>
      <c r="BT78" s="12"/>
      <c r="BU78" s="12"/>
      <c r="BV78" s="12"/>
      <c r="BW78" s="12"/>
      <c r="BX78" s="12"/>
      <c r="BY78" s="12"/>
      <c r="BZ78" s="7">
        <f>IF(AT74+AV75/60-AP77&lt;0,AT74+$CI$7+AV75/60-AP77,AT74+AV75/60-AP77)</f>
        <v>0</v>
      </c>
      <c r="CA78" s="8">
        <f t="shared" ref="CA78" si="122">SUMPRODUCT(BZ78,60)</f>
        <v>0</v>
      </c>
      <c r="CB78">
        <f t="shared" ref="CB78" si="123">ROUNDDOWN(BZ78,0)</f>
        <v>0</v>
      </c>
      <c r="CC78" s="8">
        <f t="shared" ref="CC78" si="124">MOD(CA78,60)</f>
        <v>0</v>
      </c>
      <c r="CD78" s="2"/>
      <c r="CE78" s="9"/>
      <c r="CG78" s="19"/>
      <c r="CH78" s="19"/>
      <c r="CI78" s="10"/>
      <c r="CJ78" s="19"/>
      <c r="CL78" s="19"/>
      <c r="CO78" s="10"/>
      <c r="CP78" s="19"/>
      <c r="CQ78" s="10"/>
      <c r="CR78" s="10"/>
      <c r="CS78" s="28">
        <v>39</v>
      </c>
      <c r="CT78" s="10"/>
      <c r="CV78"/>
    </row>
    <row r="79" spans="1:100" ht="83.25" hidden="1" customHeight="1" x14ac:dyDescent="0.15">
      <c r="A79" s="173"/>
      <c r="B79" s="174"/>
      <c r="C79" s="174"/>
      <c r="D79" s="174"/>
      <c r="E79" s="174"/>
      <c r="F79" s="174"/>
      <c r="G79" s="174"/>
      <c r="H79" s="105" t="s">
        <v>6</v>
      </c>
      <c r="I79" s="183"/>
      <c r="J79" s="184"/>
      <c r="K79" s="180" t="s">
        <v>4</v>
      </c>
      <c r="L79" s="180"/>
      <c r="M79" s="224"/>
      <c r="N79" s="184"/>
      <c r="O79" s="184"/>
      <c r="P79" s="87" t="s">
        <v>6</v>
      </c>
      <c r="Q79" s="180" t="s">
        <v>16</v>
      </c>
      <c r="R79" s="180"/>
      <c r="S79" s="86"/>
      <c r="T79" s="180" t="s">
        <v>4</v>
      </c>
      <c r="U79" s="180"/>
      <c r="V79" s="86"/>
      <c r="W79" s="89" t="s">
        <v>6</v>
      </c>
      <c r="X79" s="206" t="s">
        <v>17</v>
      </c>
      <c r="Y79" s="207"/>
      <c r="Z79" s="218"/>
      <c r="AA79" s="121" t="s">
        <v>4</v>
      </c>
      <c r="AB79" s="221"/>
      <c r="AC79" s="121" t="s">
        <v>6</v>
      </c>
      <c r="AD79" s="122"/>
      <c r="AE79" s="71" t="str">
        <f>IF(AD79="承認",I79,"")</f>
        <v/>
      </c>
      <c r="AF79" s="72" t="s">
        <v>4</v>
      </c>
      <c r="AG79" s="73" t="str">
        <f>IF(AD79="承認",M79,"")</f>
        <v/>
      </c>
      <c r="AH79" s="72" t="s">
        <v>6</v>
      </c>
      <c r="AI79" s="72" t="s">
        <v>16</v>
      </c>
      <c r="AJ79" s="73" t="str">
        <f>IF(AD79="承認",S79,"")</f>
        <v/>
      </c>
      <c r="AK79" s="74" t="s">
        <v>4</v>
      </c>
      <c r="AL79" s="73" t="str">
        <f>IF(AD79="承認",V79,"")</f>
        <v/>
      </c>
      <c r="AM79" s="75" t="s">
        <v>6</v>
      </c>
      <c r="AN79" s="200" t="s">
        <v>17</v>
      </c>
      <c r="AO79" s="201"/>
      <c r="AP79" s="144"/>
      <c r="AQ79" s="145"/>
      <c r="AR79" s="145"/>
      <c r="AS79" s="101" t="s">
        <v>6</v>
      </c>
      <c r="AT79" s="142">
        <f t="shared" ref="AT79" si="125">IF(AT77-AP80&lt;0,AT76-AP79-1,AT76-AP79)</f>
        <v>15</v>
      </c>
      <c r="AU79" s="143"/>
      <c r="AV79" s="143"/>
      <c r="AW79" s="96" t="s">
        <v>6</v>
      </c>
      <c r="AX79" s="148"/>
      <c r="AY79" s="149"/>
      <c r="AZ79" s="150"/>
      <c r="BA79" s="127" t="str">
        <f t="shared" ref="BA79" si="126">IF(AP80&gt;$AQ$9,"時間単位年休１日の時間数よりも大きい時間数が入力されています。","")</f>
        <v/>
      </c>
      <c r="BB79" s="128"/>
      <c r="BC79" s="128"/>
      <c r="BD79" s="128"/>
      <c r="BE79" s="128"/>
      <c r="BF79" s="128"/>
      <c r="BG79" s="128"/>
      <c r="BH79" s="128"/>
      <c r="BI79" s="128"/>
      <c r="BJ79" s="129"/>
      <c r="BK79" s="82"/>
      <c r="BL79" s="82"/>
      <c r="BM79" s="82"/>
      <c r="BN79" s="82"/>
      <c r="BO79" s="53"/>
      <c r="BP79" s="12"/>
      <c r="BQ79" s="12"/>
      <c r="BR79" s="12"/>
      <c r="BS79" s="12"/>
      <c r="BT79" s="12"/>
      <c r="BU79" s="12"/>
      <c r="BV79" s="12"/>
      <c r="BW79" s="12"/>
      <c r="BX79" s="12"/>
      <c r="BY79" s="12"/>
      <c r="BZ79" s="12"/>
      <c r="CA79" s="50"/>
      <c r="CB79" s="50"/>
      <c r="CC79" s="50"/>
      <c r="CD79" s="17"/>
      <c r="CE79" s="18"/>
      <c r="CG79" s="19">
        <f>SUMPRODUCT(AT76,$CI$7)+AT78</f>
        <v>105</v>
      </c>
      <c r="CH79" s="19">
        <f>IF(E79="",E81,SUMPRODUCT(E79,$CI$7)+E81)</f>
        <v>0</v>
      </c>
      <c r="CI79" s="10">
        <f>SUM(CG79,-CH79)</f>
        <v>105</v>
      </c>
      <c r="CJ79" s="19">
        <f>SUMPRODUCT(CI79,1/$CI$7)</f>
        <v>15</v>
      </c>
      <c r="CK79" s="10">
        <f>ROUNDDOWN(CJ79,0)</f>
        <v>15</v>
      </c>
      <c r="CL79" s="19">
        <f>MOD(CI79,$CI$7)</f>
        <v>0</v>
      </c>
      <c r="CM79" s="10"/>
      <c r="CN79" s="11">
        <f>IF(A79="計画的付与",CH79,0)</f>
        <v>0</v>
      </c>
      <c r="CO79" s="10">
        <f>IF(A79="計画的付与",AP79,0)</f>
        <v>0</v>
      </c>
      <c r="CP79" s="19"/>
      <c r="CQ79" s="10"/>
      <c r="CR79" s="10"/>
      <c r="CS79" s="28">
        <v>40</v>
      </c>
      <c r="CT79" s="10"/>
      <c r="CV79"/>
    </row>
    <row r="80" spans="1:100" ht="83.25" hidden="1" customHeight="1" x14ac:dyDescent="0.15">
      <c r="A80" s="175"/>
      <c r="B80" s="176"/>
      <c r="C80" s="176"/>
      <c r="D80" s="176"/>
      <c r="E80" s="176"/>
      <c r="F80" s="176"/>
      <c r="G80" s="176"/>
      <c r="H80" s="181" t="s">
        <v>8</v>
      </c>
      <c r="I80" s="185"/>
      <c r="J80" s="186"/>
      <c r="K80" s="180" t="s">
        <v>4</v>
      </c>
      <c r="L80" s="180"/>
      <c r="M80" s="186"/>
      <c r="N80" s="186"/>
      <c r="O80" s="186"/>
      <c r="P80" s="87" t="s">
        <v>6</v>
      </c>
      <c r="Q80" s="209"/>
      <c r="R80" s="210"/>
      <c r="S80" s="88" t="s">
        <v>14</v>
      </c>
      <c r="T80" s="186"/>
      <c r="U80" s="232"/>
      <c r="V80" s="232"/>
      <c r="W80" s="89" t="s">
        <v>15</v>
      </c>
      <c r="X80" s="206" t="s">
        <v>16</v>
      </c>
      <c r="Y80" s="211"/>
      <c r="Z80" s="219"/>
      <c r="AA80" s="146"/>
      <c r="AB80" s="222"/>
      <c r="AC80" s="123"/>
      <c r="AD80" s="124"/>
      <c r="AE80" s="76" t="str">
        <f>IF(AD79="承認",I80,"")</f>
        <v/>
      </c>
      <c r="AF80" s="93" t="s">
        <v>4</v>
      </c>
      <c r="AG80" s="90" t="str">
        <f>IF(AD79="承認",M80,"")</f>
        <v/>
      </c>
      <c r="AH80" s="93" t="s">
        <v>6</v>
      </c>
      <c r="AI80" s="90" t="str">
        <f>IF(AD79="承認",Q80,"")</f>
        <v/>
      </c>
      <c r="AJ80" s="77" t="s">
        <v>14</v>
      </c>
      <c r="AK80" s="202" t="str">
        <f>IF(AD79="承認",T80,"")</f>
        <v/>
      </c>
      <c r="AL80" s="203"/>
      <c r="AM80" s="94" t="s">
        <v>15</v>
      </c>
      <c r="AN80" s="136" t="s">
        <v>16</v>
      </c>
      <c r="AO80" s="137"/>
      <c r="AP80" s="191"/>
      <c r="AQ80" s="121"/>
      <c r="AR80" s="121"/>
      <c r="AS80" s="211" t="s">
        <v>8</v>
      </c>
      <c r="AT80" s="196">
        <f t="shared" ref="AT80" si="127">CB81</f>
        <v>0</v>
      </c>
      <c r="AU80" s="197"/>
      <c r="AV80" s="67"/>
      <c r="AW80" s="212" t="s">
        <v>8</v>
      </c>
      <c r="AX80" s="151"/>
      <c r="AY80" s="152"/>
      <c r="AZ80" s="153"/>
      <c r="BA80" s="130"/>
      <c r="BB80" s="131"/>
      <c r="BC80" s="131"/>
      <c r="BD80" s="131"/>
      <c r="BE80" s="131"/>
      <c r="BF80" s="131"/>
      <c r="BG80" s="131"/>
      <c r="BH80" s="131"/>
      <c r="BI80" s="131"/>
      <c r="BJ80" s="132"/>
      <c r="BK80" s="82"/>
      <c r="BL80" s="82"/>
      <c r="BM80" s="82"/>
      <c r="BN80" s="82"/>
      <c r="BO80" s="54"/>
      <c r="BP80" s="12"/>
      <c r="BQ80" s="12"/>
      <c r="BR80" s="12"/>
      <c r="BS80" s="12"/>
      <c r="BT80" s="12"/>
      <c r="BU80" s="12"/>
      <c r="BV80" s="12"/>
      <c r="BW80" s="12"/>
      <c r="BX80" s="12"/>
      <c r="BY80" s="12"/>
      <c r="BZ80" s="12"/>
      <c r="CA80" s="50"/>
      <c r="CB80" s="50"/>
      <c r="CC80" s="50"/>
      <c r="CD80" s="50"/>
      <c r="CE80" s="18"/>
      <c r="CG80" s="51"/>
      <c r="CH80" s="51"/>
      <c r="CI80" s="51"/>
      <c r="CJ80" s="51"/>
      <c r="CK80" s="51"/>
      <c r="CL80" s="51"/>
      <c r="CM80" s="51"/>
      <c r="CN80" s="49"/>
      <c r="CO80" s="51"/>
      <c r="CP80" s="51"/>
      <c r="CQ80" s="51"/>
      <c r="CR80" s="51"/>
      <c r="CS80" s="28"/>
      <c r="CT80" s="51"/>
      <c r="CV80"/>
    </row>
    <row r="81" spans="1:100" ht="83.25" hidden="1" customHeight="1" x14ac:dyDescent="0.15">
      <c r="A81" s="177"/>
      <c r="B81" s="178"/>
      <c r="C81" s="178"/>
      <c r="D81" s="178"/>
      <c r="E81" s="178"/>
      <c r="F81" s="178"/>
      <c r="G81" s="178"/>
      <c r="H81" s="182"/>
      <c r="I81" s="231"/>
      <c r="J81" s="187"/>
      <c r="K81" s="179" t="s">
        <v>4</v>
      </c>
      <c r="L81" s="179"/>
      <c r="M81" s="187"/>
      <c r="N81" s="187"/>
      <c r="O81" s="187"/>
      <c r="P81" s="94" t="s">
        <v>6</v>
      </c>
      <c r="Q81" s="187"/>
      <c r="R81" s="188"/>
      <c r="S81" s="91" t="s">
        <v>14</v>
      </c>
      <c r="T81" s="187"/>
      <c r="U81" s="188"/>
      <c r="V81" s="188"/>
      <c r="W81" s="70" t="s">
        <v>15</v>
      </c>
      <c r="X81" s="189" t="s">
        <v>17</v>
      </c>
      <c r="Y81" s="190"/>
      <c r="Z81" s="220"/>
      <c r="AA81" s="147"/>
      <c r="AB81" s="223"/>
      <c r="AC81" s="125"/>
      <c r="AD81" s="126"/>
      <c r="AE81" s="78" t="str">
        <f>IF(AD79="承認",I81,"")</f>
        <v/>
      </c>
      <c r="AF81" s="93" t="s">
        <v>4</v>
      </c>
      <c r="AG81" s="98" t="str">
        <f>IF(AD79="承認",M81,"")</f>
        <v/>
      </c>
      <c r="AH81" s="93" t="s">
        <v>6</v>
      </c>
      <c r="AI81" s="92" t="str">
        <f>IF(AD79="承認",Q81,"")</f>
        <v/>
      </c>
      <c r="AJ81" s="79" t="s">
        <v>14</v>
      </c>
      <c r="AK81" s="204" t="str">
        <f>IF(AD79="承認",T81,"")</f>
        <v/>
      </c>
      <c r="AL81" s="205"/>
      <c r="AM81" s="94" t="s">
        <v>15</v>
      </c>
      <c r="AN81" s="136" t="s">
        <v>17</v>
      </c>
      <c r="AO81" s="137"/>
      <c r="AP81" s="192"/>
      <c r="AQ81" s="147"/>
      <c r="AR81" s="147"/>
      <c r="AS81" s="190"/>
      <c r="AT81" s="192"/>
      <c r="AU81" s="147"/>
      <c r="AV81" s="68">
        <f t="shared" ref="AV81" si="128">CC81</f>
        <v>0</v>
      </c>
      <c r="AW81" s="190"/>
      <c r="AX81" s="154"/>
      <c r="AY81" s="155"/>
      <c r="AZ81" s="156"/>
      <c r="BA81" s="133"/>
      <c r="BB81" s="134"/>
      <c r="BC81" s="134"/>
      <c r="BD81" s="134"/>
      <c r="BE81" s="134"/>
      <c r="BF81" s="134"/>
      <c r="BG81" s="134"/>
      <c r="BH81" s="134"/>
      <c r="BI81" s="134"/>
      <c r="BJ81" s="135"/>
      <c r="BK81" s="82"/>
      <c r="BL81" s="82"/>
      <c r="BM81" s="82"/>
      <c r="BN81" s="82"/>
      <c r="BO81" s="53"/>
      <c r="BP81" s="12"/>
      <c r="BQ81" s="12"/>
      <c r="BR81" s="12"/>
      <c r="BS81" s="12"/>
      <c r="BT81" s="12"/>
      <c r="BU81" s="12"/>
      <c r="BV81" s="12"/>
      <c r="BW81" s="12"/>
      <c r="BX81" s="12"/>
      <c r="BY81" s="12"/>
      <c r="BZ81" s="7">
        <f>IF(AT77+AV78/60-AP80&lt;0,AT77+$CI$7+AV78/60-AP80,AT77+AV78/60-AP80)</f>
        <v>0</v>
      </c>
      <c r="CA81" s="8">
        <f t="shared" ref="CA81" si="129">SUMPRODUCT(BZ81,60)</f>
        <v>0</v>
      </c>
      <c r="CB81">
        <f t="shared" ref="CB81" si="130">ROUNDDOWN(BZ81,0)</f>
        <v>0</v>
      </c>
      <c r="CC81" s="8">
        <f t="shared" ref="CC81" si="131">MOD(CA81,60)</f>
        <v>0</v>
      </c>
      <c r="CD81" s="17"/>
      <c r="CE81" s="18"/>
      <c r="CG81" s="19"/>
      <c r="CH81" s="19"/>
      <c r="CI81" s="10"/>
      <c r="CJ81" s="19"/>
      <c r="CL81" s="19"/>
      <c r="CO81" s="10"/>
      <c r="CP81" s="19"/>
      <c r="CQ81" s="10"/>
      <c r="CR81" s="10"/>
      <c r="CS81" s="28">
        <v>41</v>
      </c>
      <c r="CT81" s="10"/>
      <c r="CV81"/>
    </row>
    <row r="82" spans="1:100" ht="83.25" hidden="1" customHeight="1" x14ac:dyDescent="0.15">
      <c r="A82" s="173"/>
      <c r="B82" s="174"/>
      <c r="C82" s="174"/>
      <c r="D82" s="174"/>
      <c r="E82" s="174"/>
      <c r="F82" s="174"/>
      <c r="G82" s="174"/>
      <c r="H82" s="105" t="s">
        <v>6</v>
      </c>
      <c r="I82" s="183"/>
      <c r="J82" s="184"/>
      <c r="K82" s="180" t="s">
        <v>4</v>
      </c>
      <c r="L82" s="180"/>
      <c r="M82" s="224"/>
      <c r="N82" s="184"/>
      <c r="O82" s="184"/>
      <c r="P82" s="87" t="s">
        <v>6</v>
      </c>
      <c r="Q82" s="180" t="s">
        <v>16</v>
      </c>
      <c r="R82" s="180"/>
      <c r="S82" s="86"/>
      <c r="T82" s="180" t="s">
        <v>4</v>
      </c>
      <c r="U82" s="180"/>
      <c r="V82" s="86"/>
      <c r="W82" s="89" t="s">
        <v>6</v>
      </c>
      <c r="X82" s="206" t="s">
        <v>17</v>
      </c>
      <c r="Y82" s="207"/>
      <c r="Z82" s="218"/>
      <c r="AA82" s="121" t="s">
        <v>4</v>
      </c>
      <c r="AB82" s="221"/>
      <c r="AC82" s="121" t="s">
        <v>6</v>
      </c>
      <c r="AD82" s="122"/>
      <c r="AE82" s="71" t="str">
        <f>IF(AD82="承認",I82,"")</f>
        <v/>
      </c>
      <c r="AF82" s="72" t="s">
        <v>4</v>
      </c>
      <c r="AG82" s="73" t="str">
        <f>IF(AD82="承認",M82,"")</f>
        <v/>
      </c>
      <c r="AH82" s="72" t="s">
        <v>6</v>
      </c>
      <c r="AI82" s="72" t="s">
        <v>16</v>
      </c>
      <c r="AJ82" s="73" t="str">
        <f>IF(AD82="承認",S82,"")</f>
        <v/>
      </c>
      <c r="AK82" s="74" t="s">
        <v>4</v>
      </c>
      <c r="AL82" s="73" t="str">
        <f>IF(AD82="承認",V82,"")</f>
        <v/>
      </c>
      <c r="AM82" s="75" t="s">
        <v>6</v>
      </c>
      <c r="AN82" s="200" t="s">
        <v>17</v>
      </c>
      <c r="AO82" s="201"/>
      <c r="AP82" s="144"/>
      <c r="AQ82" s="145"/>
      <c r="AR82" s="145"/>
      <c r="AS82" s="101" t="s">
        <v>6</v>
      </c>
      <c r="AT82" s="142">
        <f t="shared" ref="AT82" si="132">IF(AT80-AP83&lt;0,AT79-AP82-1,AT79-AP82)</f>
        <v>15</v>
      </c>
      <c r="AU82" s="143"/>
      <c r="AV82" s="143"/>
      <c r="AW82" s="96" t="s">
        <v>6</v>
      </c>
      <c r="AX82" s="148"/>
      <c r="AY82" s="149"/>
      <c r="AZ82" s="150"/>
      <c r="BA82" s="127" t="str">
        <f t="shared" ref="BA82" si="133">IF(AP83&gt;$AQ$9,"時間単位年休１日の時間数よりも大きい時間数が入力されています。","")</f>
        <v/>
      </c>
      <c r="BB82" s="128"/>
      <c r="BC82" s="128"/>
      <c r="BD82" s="128"/>
      <c r="BE82" s="128"/>
      <c r="BF82" s="128"/>
      <c r="BG82" s="128"/>
      <c r="BH82" s="128"/>
      <c r="BI82" s="128"/>
      <c r="BJ82" s="129"/>
      <c r="BK82" s="82"/>
      <c r="BL82" s="82"/>
      <c r="BM82" s="82"/>
      <c r="BN82" s="82"/>
      <c r="BO82" s="53"/>
      <c r="BP82" s="12"/>
      <c r="BQ82" s="12"/>
      <c r="BR82" s="12"/>
      <c r="BS82" s="12"/>
      <c r="BT82" s="12"/>
      <c r="BU82" s="12"/>
      <c r="BV82" s="12"/>
      <c r="BW82" s="12"/>
      <c r="BX82" s="12"/>
      <c r="BY82" s="12"/>
      <c r="BZ82" s="12"/>
      <c r="CA82" s="50"/>
      <c r="CB82" s="50"/>
      <c r="CC82" s="50"/>
      <c r="CD82" s="17"/>
      <c r="CE82" s="18"/>
      <c r="CG82" s="19">
        <f>SUMPRODUCT(AT79,$CI$7)+AT81</f>
        <v>105</v>
      </c>
      <c r="CH82" s="19">
        <f>IF(E82="",E84,SUMPRODUCT(E82,$CI$7)+E84)</f>
        <v>0</v>
      </c>
      <c r="CI82" s="10">
        <f>SUM(CG82,-CH82)</f>
        <v>105</v>
      </c>
      <c r="CJ82" s="19">
        <f>SUMPRODUCT(CI82,1/$CI$7)</f>
        <v>15</v>
      </c>
      <c r="CK82" s="10">
        <f>ROUNDDOWN(CJ82,0)</f>
        <v>15</v>
      </c>
      <c r="CL82" s="19">
        <f>MOD(CI82,$CI$7)</f>
        <v>0</v>
      </c>
      <c r="CM82" s="10"/>
      <c r="CN82" s="11">
        <f>IF(A82="計画的付与",CH82,0)</f>
        <v>0</v>
      </c>
      <c r="CO82" s="10">
        <f>IF(A82="計画的付与",AP82,0)</f>
        <v>0</v>
      </c>
      <c r="CP82" s="19"/>
      <c r="CQ82" s="10"/>
      <c r="CR82" s="10"/>
      <c r="CS82" s="28">
        <v>42</v>
      </c>
      <c r="CT82" s="10"/>
      <c r="CV82"/>
    </row>
    <row r="83" spans="1:100" ht="83.25" hidden="1" customHeight="1" x14ac:dyDescent="0.15">
      <c r="A83" s="175"/>
      <c r="B83" s="176"/>
      <c r="C83" s="176"/>
      <c r="D83" s="176"/>
      <c r="E83" s="176"/>
      <c r="F83" s="176"/>
      <c r="G83" s="176"/>
      <c r="H83" s="181" t="s">
        <v>8</v>
      </c>
      <c r="I83" s="185"/>
      <c r="J83" s="186"/>
      <c r="K83" s="180" t="s">
        <v>4</v>
      </c>
      <c r="L83" s="180"/>
      <c r="M83" s="186"/>
      <c r="N83" s="186"/>
      <c r="O83" s="186"/>
      <c r="P83" s="87" t="s">
        <v>6</v>
      </c>
      <c r="Q83" s="209"/>
      <c r="R83" s="210"/>
      <c r="S83" s="88" t="s">
        <v>14</v>
      </c>
      <c r="T83" s="186"/>
      <c r="U83" s="232"/>
      <c r="V83" s="232"/>
      <c r="W83" s="89" t="s">
        <v>15</v>
      </c>
      <c r="X83" s="206" t="s">
        <v>16</v>
      </c>
      <c r="Y83" s="211"/>
      <c r="Z83" s="219"/>
      <c r="AA83" s="146"/>
      <c r="AB83" s="222"/>
      <c r="AC83" s="123"/>
      <c r="AD83" s="124"/>
      <c r="AE83" s="76" t="str">
        <f>IF(AD82="承認",I83,"")</f>
        <v/>
      </c>
      <c r="AF83" s="93" t="s">
        <v>4</v>
      </c>
      <c r="AG83" s="90" t="str">
        <f>IF(AD82="承認",M83,"")</f>
        <v/>
      </c>
      <c r="AH83" s="93" t="s">
        <v>6</v>
      </c>
      <c r="AI83" s="90" t="str">
        <f>IF(AD82="承認",Q83,"")</f>
        <v/>
      </c>
      <c r="AJ83" s="77" t="s">
        <v>14</v>
      </c>
      <c r="AK83" s="202" t="str">
        <f>IF(AD82="承認",T83,"")</f>
        <v/>
      </c>
      <c r="AL83" s="203"/>
      <c r="AM83" s="94" t="s">
        <v>15</v>
      </c>
      <c r="AN83" s="136" t="s">
        <v>16</v>
      </c>
      <c r="AO83" s="137"/>
      <c r="AP83" s="191"/>
      <c r="AQ83" s="121"/>
      <c r="AR83" s="121"/>
      <c r="AS83" s="211" t="s">
        <v>8</v>
      </c>
      <c r="AT83" s="196">
        <f t="shared" ref="AT83" si="134">CB84</f>
        <v>0</v>
      </c>
      <c r="AU83" s="197"/>
      <c r="AV83" s="67"/>
      <c r="AW83" s="212" t="s">
        <v>8</v>
      </c>
      <c r="AX83" s="151"/>
      <c r="AY83" s="152"/>
      <c r="AZ83" s="153"/>
      <c r="BA83" s="130"/>
      <c r="BB83" s="131"/>
      <c r="BC83" s="131"/>
      <c r="BD83" s="131"/>
      <c r="BE83" s="131"/>
      <c r="BF83" s="131"/>
      <c r="BG83" s="131"/>
      <c r="BH83" s="131"/>
      <c r="BI83" s="131"/>
      <c r="BJ83" s="132"/>
      <c r="BK83" s="82"/>
      <c r="BL83" s="82"/>
      <c r="BM83" s="82"/>
      <c r="BN83" s="82"/>
      <c r="BO83" s="54"/>
      <c r="BP83" s="12"/>
      <c r="BQ83" s="12"/>
      <c r="BR83" s="12"/>
      <c r="BS83" s="12"/>
      <c r="BT83" s="12"/>
      <c r="BU83" s="12"/>
      <c r="BV83" s="12"/>
      <c r="BW83" s="12"/>
      <c r="BX83" s="12"/>
      <c r="BY83" s="12"/>
      <c r="BZ83" s="12"/>
      <c r="CA83" s="50"/>
      <c r="CB83" s="50"/>
      <c r="CC83" s="50"/>
      <c r="CD83" s="50"/>
      <c r="CE83" s="18"/>
      <c r="CG83" s="51"/>
      <c r="CH83" s="51"/>
      <c r="CI83" s="51"/>
      <c r="CJ83" s="51"/>
      <c r="CK83" s="51"/>
      <c r="CL83" s="51"/>
      <c r="CM83" s="51"/>
      <c r="CN83" s="49"/>
      <c r="CO83" s="51"/>
      <c r="CP83" s="51"/>
      <c r="CQ83" s="51"/>
      <c r="CR83" s="51"/>
      <c r="CS83" s="28"/>
      <c r="CT83" s="51"/>
      <c r="CV83"/>
    </row>
    <row r="84" spans="1:100" ht="83.25" hidden="1" customHeight="1" x14ac:dyDescent="0.15">
      <c r="A84" s="177"/>
      <c r="B84" s="178"/>
      <c r="C84" s="178"/>
      <c r="D84" s="178"/>
      <c r="E84" s="178"/>
      <c r="F84" s="178"/>
      <c r="G84" s="178"/>
      <c r="H84" s="182"/>
      <c r="I84" s="231"/>
      <c r="J84" s="187"/>
      <c r="K84" s="179" t="s">
        <v>4</v>
      </c>
      <c r="L84" s="179"/>
      <c r="M84" s="187"/>
      <c r="N84" s="187"/>
      <c r="O84" s="187"/>
      <c r="P84" s="94" t="s">
        <v>6</v>
      </c>
      <c r="Q84" s="187"/>
      <c r="R84" s="188"/>
      <c r="S84" s="91" t="s">
        <v>14</v>
      </c>
      <c r="T84" s="187"/>
      <c r="U84" s="188"/>
      <c r="V84" s="188"/>
      <c r="W84" s="70" t="s">
        <v>15</v>
      </c>
      <c r="X84" s="189" t="s">
        <v>17</v>
      </c>
      <c r="Y84" s="190"/>
      <c r="Z84" s="220"/>
      <c r="AA84" s="147"/>
      <c r="AB84" s="223"/>
      <c r="AC84" s="125"/>
      <c r="AD84" s="126"/>
      <c r="AE84" s="78" t="str">
        <f>IF(AD82="承認",I84,"")</f>
        <v/>
      </c>
      <c r="AF84" s="93" t="s">
        <v>4</v>
      </c>
      <c r="AG84" s="98" t="str">
        <f>IF(AD82="承認",M84,"")</f>
        <v/>
      </c>
      <c r="AH84" s="93" t="s">
        <v>6</v>
      </c>
      <c r="AI84" s="92" t="str">
        <f>IF(AD82="承認",Q84,"")</f>
        <v/>
      </c>
      <c r="AJ84" s="79" t="s">
        <v>14</v>
      </c>
      <c r="AK84" s="204" t="str">
        <f>IF(AD82="承認",T84,"")</f>
        <v/>
      </c>
      <c r="AL84" s="205"/>
      <c r="AM84" s="94" t="s">
        <v>15</v>
      </c>
      <c r="AN84" s="136" t="s">
        <v>17</v>
      </c>
      <c r="AO84" s="137"/>
      <c r="AP84" s="192"/>
      <c r="AQ84" s="147"/>
      <c r="AR84" s="147"/>
      <c r="AS84" s="190"/>
      <c r="AT84" s="192"/>
      <c r="AU84" s="147"/>
      <c r="AV84" s="68">
        <f t="shared" ref="AV84" si="135">CC84</f>
        <v>0</v>
      </c>
      <c r="AW84" s="190"/>
      <c r="AX84" s="154"/>
      <c r="AY84" s="155"/>
      <c r="AZ84" s="156"/>
      <c r="BA84" s="133"/>
      <c r="BB84" s="134"/>
      <c r="BC84" s="134"/>
      <c r="BD84" s="134"/>
      <c r="BE84" s="134"/>
      <c r="BF84" s="134"/>
      <c r="BG84" s="134"/>
      <c r="BH84" s="134"/>
      <c r="BI84" s="134"/>
      <c r="BJ84" s="135"/>
      <c r="BK84" s="82"/>
      <c r="BL84" s="82"/>
      <c r="BM84" s="82"/>
      <c r="BN84" s="82"/>
      <c r="BO84" s="53"/>
      <c r="BP84" s="12"/>
      <c r="BQ84" s="12"/>
      <c r="BR84" s="12"/>
      <c r="BS84" s="12"/>
      <c r="BT84" s="12"/>
      <c r="BU84" s="12"/>
      <c r="BV84" s="12"/>
      <c r="BW84" s="12"/>
      <c r="BX84" s="12"/>
      <c r="BY84" s="12"/>
      <c r="BZ84" s="7">
        <f>IF(AT80+AV81/60-AP83&lt;0,AT80+$CI$7+AV81/60-AP83,AT80+AV81/60-AP83)</f>
        <v>0</v>
      </c>
      <c r="CA84" s="8">
        <f t="shared" ref="CA84" si="136">SUMPRODUCT(BZ84,60)</f>
        <v>0</v>
      </c>
      <c r="CB84">
        <f t="shared" ref="CB84" si="137">ROUNDDOWN(BZ84,0)</f>
        <v>0</v>
      </c>
      <c r="CC84" s="8">
        <f t="shared" ref="CC84" si="138">MOD(CA84,60)</f>
        <v>0</v>
      </c>
      <c r="CD84" s="17"/>
      <c r="CE84" s="18"/>
      <c r="CG84" s="19"/>
      <c r="CH84" s="19"/>
      <c r="CI84" s="10"/>
      <c r="CJ84" s="19"/>
      <c r="CL84" s="19"/>
      <c r="CO84" s="10"/>
      <c r="CP84" s="19"/>
      <c r="CQ84" s="10"/>
      <c r="CR84" s="10"/>
      <c r="CS84" s="28">
        <v>43</v>
      </c>
      <c r="CT84" s="10"/>
      <c r="CV84"/>
    </row>
    <row r="85" spans="1:100" ht="83.25" hidden="1" customHeight="1" x14ac:dyDescent="0.15">
      <c r="A85" s="173"/>
      <c r="B85" s="174"/>
      <c r="C85" s="174"/>
      <c r="D85" s="174"/>
      <c r="E85" s="174"/>
      <c r="F85" s="174"/>
      <c r="G85" s="174"/>
      <c r="H85" s="105" t="s">
        <v>6</v>
      </c>
      <c r="I85" s="183"/>
      <c r="J85" s="184"/>
      <c r="K85" s="180" t="s">
        <v>4</v>
      </c>
      <c r="L85" s="180"/>
      <c r="M85" s="224"/>
      <c r="N85" s="184"/>
      <c r="O85" s="184"/>
      <c r="P85" s="87" t="s">
        <v>6</v>
      </c>
      <c r="Q85" s="180" t="s">
        <v>16</v>
      </c>
      <c r="R85" s="180"/>
      <c r="S85" s="86"/>
      <c r="T85" s="180" t="s">
        <v>4</v>
      </c>
      <c r="U85" s="180"/>
      <c r="V85" s="86"/>
      <c r="W85" s="89" t="s">
        <v>6</v>
      </c>
      <c r="X85" s="206" t="s">
        <v>17</v>
      </c>
      <c r="Y85" s="207"/>
      <c r="Z85" s="218"/>
      <c r="AA85" s="121" t="s">
        <v>4</v>
      </c>
      <c r="AB85" s="221"/>
      <c r="AC85" s="121" t="s">
        <v>6</v>
      </c>
      <c r="AD85" s="122"/>
      <c r="AE85" s="71" t="str">
        <f>IF(AD85="承認",I85,"")</f>
        <v/>
      </c>
      <c r="AF85" s="72" t="s">
        <v>4</v>
      </c>
      <c r="AG85" s="73" t="str">
        <f>IF(AD85="承認",M85,"")</f>
        <v/>
      </c>
      <c r="AH85" s="72" t="s">
        <v>6</v>
      </c>
      <c r="AI85" s="72" t="s">
        <v>16</v>
      </c>
      <c r="AJ85" s="73" t="str">
        <f>IF(AD85="承認",S85,"")</f>
        <v/>
      </c>
      <c r="AK85" s="74" t="s">
        <v>4</v>
      </c>
      <c r="AL85" s="73" t="str">
        <f>IF(AD85="承認",V85,"")</f>
        <v/>
      </c>
      <c r="AM85" s="75" t="s">
        <v>6</v>
      </c>
      <c r="AN85" s="200" t="s">
        <v>17</v>
      </c>
      <c r="AO85" s="201"/>
      <c r="AP85" s="144"/>
      <c r="AQ85" s="145"/>
      <c r="AR85" s="145"/>
      <c r="AS85" s="101" t="s">
        <v>6</v>
      </c>
      <c r="AT85" s="142">
        <f t="shared" ref="AT85" si="139">IF(AT83-AP86&lt;0,AT82-AP85-1,AT82-AP85)</f>
        <v>15</v>
      </c>
      <c r="AU85" s="143"/>
      <c r="AV85" s="143"/>
      <c r="AW85" s="96" t="s">
        <v>6</v>
      </c>
      <c r="AX85" s="148"/>
      <c r="AY85" s="149"/>
      <c r="AZ85" s="150"/>
      <c r="BA85" s="127" t="str">
        <f t="shared" ref="BA85" si="140">IF(AP86&gt;$AQ$9,"時間単位年休１日の時間数よりも大きい時間数が入力されています。","")</f>
        <v/>
      </c>
      <c r="BB85" s="128"/>
      <c r="BC85" s="128"/>
      <c r="BD85" s="128"/>
      <c r="BE85" s="128"/>
      <c r="BF85" s="128"/>
      <c r="BG85" s="128"/>
      <c r="BH85" s="128"/>
      <c r="BI85" s="128"/>
      <c r="BJ85" s="129"/>
      <c r="BK85" s="82"/>
      <c r="BL85" s="82"/>
      <c r="BM85" s="82"/>
      <c r="BN85" s="82"/>
      <c r="BO85" s="53"/>
      <c r="BP85" s="12"/>
      <c r="BQ85" s="12"/>
      <c r="BR85" s="12"/>
      <c r="BS85" s="12"/>
      <c r="BT85" s="12"/>
      <c r="BU85" s="12"/>
      <c r="BV85" s="12"/>
      <c r="BW85" s="12"/>
      <c r="BX85" s="12"/>
      <c r="BY85" s="12"/>
      <c r="BZ85" s="12"/>
      <c r="CA85" s="50"/>
      <c r="CB85" s="50"/>
      <c r="CC85" s="50"/>
      <c r="CD85" s="17"/>
      <c r="CE85" s="18"/>
      <c r="CG85" s="19">
        <f>SUMPRODUCT(AT82,$CI$7)+AT84</f>
        <v>105</v>
      </c>
      <c r="CH85" s="19">
        <f>IF(E85="",E87,SUMPRODUCT(E85,$CI$7)+E87)</f>
        <v>0</v>
      </c>
      <c r="CI85" s="10">
        <f>SUM(CG85,-CH85)</f>
        <v>105</v>
      </c>
      <c r="CJ85" s="19">
        <f>SUMPRODUCT(CI85,1/$CI$7)</f>
        <v>15</v>
      </c>
      <c r="CK85" s="10">
        <f>ROUNDDOWN(CJ85,0)</f>
        <v>15</v>
      </c>
      <c r="CL85" s="19">
        <f>MOD(CI85,$CI$7)</f>
        <v>0</v>
      </c>
      <c r="CM85" s="10"/>
      <c r="CN85" s="11">
        <f>IF(A85="計画的付与",CH85,0)</f>
        <v>0</v>
      </c>
      <c r="CO85" s="10">
        <f>IF(A85="計画的付与",AP85,0)</f>
        <v>0</v>
      </c>
      <c r="CP85" s="19"/>
      <c r="CQ85" s="10"/>
      <c r="CR85" s="10"/>
      <c r="CS85" s="28">
        <v>44</v>
      </c>
      <c r="CT85" s="10"/>
      <c r="CV85"/>
    </row>
    <row r="86" spans="1:100" ht="83.25" hidden="1" customHeight="1" x14ac:dyDescent="0.15">
      <c r="A86" s="175"/>
      <c r="B86" s="176"/>
      <c r="C86" s="176"/>
      <c r="D86" s="176"/>
      <c r="E86" s="176"/>
      <c r="F86" s="176"/>
      <c r="G86" s="176"/>
      <c r="H86" s="181" t="s">
        <v>8</v>
      </c>
      <c r="I86" s="185"/>
      <c r="J86" s="186"/>
      <c r="K86" s="180" t="s">
        <v>4</v>
      </c>
      <c r="L86" s="180"/>
      <c r="M86" s="186"/>
      <c r="N86" s="186"/>
      <c r="O86" s="186"/>
      <c r="P86" s="87" t="s">
        <v>6</v>
      </c>
      <c r="Q86" s="209"/>
      <c r="R86" s="210"/>
      <c r="S86" s="88" t="s">
        <v>14</v>
      </c>
      <c r="T86" s="186"/>
      <c r="U86" s="232"/>
      <c r="V86" s="232"/>
      <c r="W86" s="89" t="s">
        <v>15</v>
      </c>
      <c r="X86" s="206" t="s">
        <v>16</v>
      </c>
      <c r="Y86" s="211"/>
      <c r="Z86" s="219"/>
      <c r="AA86" s="146"/>
      <c r="AB86" s="222"/>
      <c r="AC86" s="123"/>
      <c r="AD86" s="124"/>
      <c r="AE86" s="76" t="str">
        <f>IF(AD85="承認",I86,"")</f>
        <v/>
      </c>
      <c r="AF86" s="93" t="s">
        <v>4</v>
      </c>
      <c r="AG86" s="90" t="str">
        <f>IF(AD85="承認",M86,"")</f>
        <v/>
      </c>
      <c r="AH86" s="93" t="s">
        <v>6</v>
      </c>
      <c r="AI86" s="90" t="str">
        <f>IF(AD85="承認",Q86,"")</f>
        <v/>
      </c>
      <c r="AJ86" s="77" t="s">
        <v>14</v>
      </c>
      <c r="AK86" s="202" t="str">
        <f>IF(AD85="承認",T86,"")</f>
        <v/>
      </c>
      <c r="AL86" s="203"/>
      <c r="AM86" s="94" t="s">
        <v>15</v>
      </c>
      <c r="AN86" s="136" t="s">
        <v>16</v>
      </c>
      <c r="AO86" s="137"/>
      <c r="AP86" s="191"/>
      <c r="AQ86" s="121"/>
      <c r="AR86" s="121"/>
      <c r="AS86" s="211" t="s">
        <v>8</v>
      </c>
      <c r="AT86" s="196">
        <f t="shared" ref="AT86" si="141">CB87</f>
        <v>0</v>
      </c>
      <c r="AU86" s="197"/>
      <c r="AV86" s="67"/>
      <c r="AW86" s="212" t="s">
        <v>8</v>
      </c>
      <c r="AX86" s="151"/>
      <c r="AY86" s="152"/>
      <c r="AZ86" s="153"/>
      <c r="BA86" s="130"/>
      <c r="BB86" s="131"/>
      <c r="BC86" s="131"/>
      <c r="BD86" s="131"/>
      <c r="BE86" s="131"/>
      <c r="BF86" s="131"/>
      <c r="BG86" s="131"/>
      <c r="BH86" s="131"/>
      <c r="BI86" s="131"/>
      <c r="BJ86" s="132"/>
      <c r="BK86" s="82"/>
      <c r="BL86" s="82"/>
      <c r="BM86" s="82"/>
      <c r="BN86" s="82"/>
      <c r="BO86" s="54"/>
      <c r="BP86" s="12"/>
      <c r="BQ86" s="12"/>
      <c r="BR86" s="12"/>
      <c r="BS86" s="12"/>
      <c r="BT86" s="12"/>
      <c r="BU86" s="12"/>
      <c r="BV86" s="12"/>
      <c r="BW86" s="12"/>
      <c r="BX86" s="12"/>
      <c r="BY86" s="12"/>
      <c r="BZ86" s="12"/>
      <c r="CA86" s="50"/>
      <c r="CB86" s="50"/>
      <c r="CC86" s="50"/>
      <c r="CD86" s="50"/>
      <c r="CE86" s="18"/>
      <c r="CG86" s="51"/>
      <c r="CH86" s="51"/>
      <c r="CI86" s="51"/>
      <c r="CJ86" s="51"/>
      <c r="CK86" s="51"/>
      <c r="CL86" s="51"/>
      <c r="CM86" s="51"/>
      <c r="CN86" s="49"/>
      <c r="CO86" s="51"/>
      <c r="CP86" s="51"/>
      <c r="CQ86" s="51"/>
      <c r="CR86" s="51"/>
      <c r="CS86" s="28"/>
      <c r="CT86" s="51"/>
      <c r="CV86"/>
    </row>
    <row r="87" spans="1:100" ht="83.25" hidden="1" customHeight="1" x14ac:dyDescent="0.15">
      <c r="A87" s="177"/>
      <c r="B87" s="178"/>
      <c r="C87" s="178"/>
      <c r="D87" s="178"/>
      <c r="E87" s="178"/>
      <c r="F87" s="178"/>
      <c r="G87" s="178"/>
      <c r="H87" s="182"/>
      <c r="I87" s="231"/>
      <c r="J87" s="187"/>
      <c r="K87" s="179" t="s">
        <v>4</v>
      </c>
      <c r="L87" s="179"/>
      <c r="M87" s="187"/>
      <c r="N87" s="187"/>
      <c r="O87" s="187"/>
      <c r="P87" s="94" t="s">
        <v>6</v>
      </c>
      <c r="Q87" s="187"/>
      <c r="R87" s="188"/>
      <c r="S87" s="91" t="s">
        <v>14</v>
      </c>
      <c r="T87" s="187"/>
      <c r="U87" s="188"/>
      <c r="V87" s="188"/>
      <c r="W87" s="70" t="s">
        <v>15</v>
      </c>
      <c r="X87" s="189" t="s">
        <v>17</v>
      </c>
      <c r="Y87" s="190"/>
      <c r="Z87" s="220"/>
      <c r="AA87" s="147"/>
      <c r="AB87" s="223"/>
      <c r="AC87" s="125"/>
      <c r="AD87" s="126"/>
      <c r="AE87" s="78" t="str">
        <f>IF(AD85="承認",I87,"")</f>
        <v/>
      </c>
      <c r="AF87" s="93" t="s">
        <v>4</v>
      </c>
      <c r="AG87" s="98" t="str">
        <f>IF(AD85="承認",M87,"")</f>
        <v/>
      </c>
      <c r="AH87" s="93" t="s">
        <v>6</v>
      </c>
      <c r="AI87" s="92" t="str">
        <f>IF(AD85="承認",Q87,"")</f>
        <v/>
      </c>
      <c r="AJ87" s="79" t="s">
        <v>14</v>
      </c>
      <c r="AK87" s="204" t="str">
        <f>IF(AD85="承認",T87,"")</f>
        <v/>
      </c>
      <c r="AL87" s="205"/>
      <c r="AM87" s="94" t="s">
        <v>15</v>
      </c>
      <c r="AN87" s="136" t="s">
        <v>17</v>
      </c>
      <c r="AO87" s="137"/>
      <c r="AP87" s="192"/>
      <c r="AQ87" s="147"/>
      <c r="AR87" s="147"/>
      <c r="AS87" s="190"/>
      <c r="AT87" s="192"/>
      <c r="AU87" s="147"/>
      <c r="AV87" s="68">
        <f t="shared" ref="AV87" si="142">CC87</f>
        <v>0</v>
      </c>
      <c r="AW87" s="190"/>
      <c r="AX87" s="154"/>
      <c r="AY87" s="155"/>
      <c r="AZ87" s="156"/>
      <c r="BA87" s="133"/>
      <c r="BB87" s="134"/>
      <c r="BC87" s="134"/>
      <c r="BD87" s="134"/>
      <c r="BE87" s="134"/>
      <c r="BF87" s="134"/>
      <c r="BG87" s="134"/>
      <c r="BH87" s="134"/>
      <c r="BI87" s="134"/>
      <c r="BJ87" s="135"/>
      <c r="BK87" s="82"/>
      <c r="BL87" s="82"/>
      <c r="BM87" s="82"/>
      <c r="BN87" s="82"/>
      <c r="BO87" s="53"/>
      <c r="BP87" s="12"/>
      <c r="BQ87" s="12"/>
      <c r="BR87" s="12"/>
      <c r="BS87" s="12"/>
      <c r="BT87" s="12"/>
      <c r="BU87" s="12"/>
      <c r="BV87" s="12"/>
      <c r="BW87" s="12"/>
      <c r="BX87" s="12"/>
      <c r="BY87" s="12"/>
      <c r="BZ87" s="7">
        <f>IF(AT83+AV84/60-AP86&lt;0,AT83+$CI$7+AV84/60-AP86,AT83+AV84/60-AP86)</f>
        <v>0</v>
      </c>
      <c r="CA87" s="8">
        <f t="shared" ref="CA87" si="143">SUMPRODUCT(BZ87,60)</f>
        <v>0</v>
      </c>
      <c r="CB87">
        <f t="shared" ref="CB87" si="144">ROUNDDOWN(BZ87,0)</f>
        <v>0</v>
      </c>
      <c r="CC87" s="8">
        <f t="shared" ref="CC87" si="145">MOD(CA87,60)</f>
        <v>0</v>
      </c>
      <c r="CD87" s="17"/>
      <c r="CE87" s="18"/>
      <c r="CG87" s="19"/>
      <c r="CH87" s="19"/>
      <c r="CI87" s="10"/>
      <c r="CJ87" s="19"/>
      <c r="CL87" s="19"/>
      <c r="CO87" s="10"/>
      <c r="CP87" s="19"/>
      <c r="CQ87" s="10"/>
      <c r="CR87" s="10"/>
      <c r="CS87" s="28">
        <v>45</v>
      </c>
      <c r="CT87" s="10"/>
      <c r="CV87"/>
    </row>
    <row r="88" spans="1:100" ht="83.25" hidden="1" customHeight="1" x14ac:dyDescent="0.15">
      <c r="A88" s="173"/>
      <c r="B88" s="174"/>
      <c r="C88" s="174"/>
      <c r="D88" s="174"/>
      <c r="E88" s="174"/>
      <c r="F88" s="174"/>
      <c r="G88" s="174"/>
      <c r="H88" s="105" t="s">
        <v>6</v>
      </c>
      <c r="I88" s="183"/>
      <c r="J88" s="184"/>
      <c r="K88" s="180" t="s">
        <v>4</v>
      </c>
      <c r="L88" s="180"/>
      <c r="M88" s="224"/>
      <c r="N88" s="184"/>
      <c r="O88" s="184"/>
      <c r="P88" s="87" t="s">
        <v>6</v>
      </c>
      <c r="Q88" s="180" t="s">
        <v>16</v>
      </c>
      <c r="R88" s="180"/>
      <c r="S88" s="86"/>
      <c r="T88" s="180" t="s">
        <v>4</v>
      </c>
      <c r="U88" s="180"/>
      <c r="V88" s="86"/>
      <c r="W88" s="89" t="s">
        <v>6</v>
      </c>
      <c r="X88" s="206" t="s">
        <v>17</v>
      </c>
      <c r="Y88" s="207"/>
      <c r="Z88" s="218"/>
      <c r="AA88" s="121" t="s">
        <v>4</v>
      </c>
      <c r="AB88" s="221"/>
      <c r="AC88" s="121" t="s">
        <v>6</v>
      </c>
      <c r="AD88" s="122"/>
      <c r="AE88" s="71" t="str">
        <f>IF(AD88="承認",I88,"")</f>
        <v/>
      </c>
      <c r="AF88" s="72" t="s">
        <v>4</v>
      </c>
      <c r="AG88" s="73" t="str">
        <f>IF(AD88="承認",M88,"")</f>
        <v/>
      </c>
      <c r="AH88" s="72" t="s">
        <v>6</v>
      </c>
      <c r="AI88" s="72" t="s">
        <v>16</v>
      </c>
      <c r="AJ88" s="73" t="str">
        <f>IF(AD88="承認",S88,"")</f>
        <v/>
      </c>
      <c r="AK88" s="74" t="s">
        <v>4</v>
      </c>
      <c r="AL88" s="73" t="str">
        <f>IF(AD88="承認",V88,"")</f>
        <v/>
      </c>
      <c r="AM88" s="75" t="s">
        <v>6</v>
      </c>
      <c r="AN88" s="200" t="s">
        <v>17</v>
      </c>
      <c r="AO88" s="201"/>
      <c r="AP88" s="144"/>
      <c r="AQ88" s="145"/>
      <c r="AR88" s="145"/>
      <c r="AS88" s="101" t="s">
        <v>6</v>
      </c>
      <c r="AT88" s="142">
        <f t="shared" ref="AT88" si="146">IF(AT86-AP89&lt;0,AT85-AP88-1,AT85-AP88)</f>
        <v>15</v>
      </c>
      <c r="AU88" s="143"/>
      <c r="AV88" s="143"/>
      <c r="AW88" s="96" t="s">
        <v>6</v>
      </c>
      <c r="AX88" s="148"/>
      <c r="AY88" s="149"/>
      <c r="AZ88" s="150"/>
      <c r="BA88" s="127" t="str">
        <f t="shared" ref="BA88" si="147">IF(AP89&gt;$AQ$9,"時間単位年休１日の時間数よりも大きい時間数が入力されています。","")</f>
        <v/>
      </c>
      <c r="BB88" s="128"/>
      <c r="BC88" s="128"/>
      <c r="BD88" s="128"/>
      <c r="BE88" s="128"/>
      <c r="BF88" s="128"/>
      <c r="BG88" s="128"/>
      <c r="BH88" s="128"/>
      <c r="BI88" s="128"/>
      <c r="BJ88" s="129"/>
      <c r="BK88" s="82"/>
      <c r="BL88" s="82"/>
      <c r="BM88" s="82"/>
      <c r="BN88" s="82"/>
      <c r="BO88" s="53"/>
      <c r="BP88" s="12"/>
      <c r="BQ88" s="12"/>
      <c r="BR88" s="12"/>
      <c r="BS88" s="12"/>
      <c r="BT88" s="12"/>
      <c r="BU88" s="12"/>
      <c r="BV88" s="12"/>
      <c r="BW88" s="12"/>
      <c r="BX88" s="12"/>
      <c r="BY88" s="12"/>
      <c r="BZ88" s="12"/>
      <c r="CA88" s="50"/>
      <c r="CB88" s="50"/>
      <c r="CC88" s="50"/>
      <c r="CD88" s="17"/>
      <c r="CE88" s="18"/>
      <c r="CG88" s="19">
        <f>SUMPRODUCT(AT85,$CI$7)+AT87</f>
        <v>105</v>
      </c>
      <c r="CH88" s="19">
        <f>IF(E88="",E90,SUMPRODUCT(E88,$CI$7)+E90)</f>
        <v>0</v>
      </c>
      <c r="CI88" s="10">
        <f>SUM(CG88,-CH88)</f>
        <v>105</v>
      </c>
      <c r="CJ88" s="19">
        <f>SUMPRODUCT(CI88,1/$CI$7)</f>
        <v>15</v>
      </c>
      <c r="CK88" s="10">
        <f>ROUNDDOWN(CJ88,0)</f>
        <v>15</v>
      </c>
      <c r="CL88" s="19">
        <f>MOD(CI88,$CI$7)</f>
        <v>0</v>
      </c>
      <c r="CM88" s="10"/>
      <c r="CN88" s="11">
        <f>IF(A88="計画的付与",CH88,0)</f>
        <v>0</v>
      </c>
      <c r="CO88" s="10">
        <f>IF(A88="計画的付与",AP88,0)</f>
        <v>0</v>
      </c>
      <c r="CP88" s="19"/>
      <c r="CQ88" s="10"/>
      <c r="CR88" s="10"/>
      <c r="CS88" s="28">
        <v>46</v>
      </c>
      <c r="CT88" s="10"/>
      <c r="CV88"/>
    </row>
    <row r="89" spans="1:100" ht="83.25" hidden="1" customHeight="1" x14ac:dyDescent="0.15">
      <c r="A89" s="175"/>
      <c r="B89" s="176"/>
      <c r="C89" s="176"/>
      <c r="D89" s="176"/>
      <c r="E89" s="176"/>
      <c r="F89" s="176"/>
      <c r="G89" s="176"/>
      <c r="H89" s="181" t="s">
        <v>8</v>
      </c>
      <c r="I89" s="185"/>
      <c r="J89" s="186"/>
      <c r="K89" s="180" t="s">
        <v>4</v>
      </c>
      <c r="L89" s="180"/>
      <c r="M89" s="186"/>
      <c r="N89" s="186"/>
      <c r="O89" s="186"/>
      <c r="P89" s="87" t="s">
        <v>6</v>
      </c>
      <c r="Q89" s="209"/>
      <c r="R89" s="210"/>
      <c r="S89" s="88" t="s">
        <v>14</v>
      </c>
      <c r="T89" s="186"/>
      <c r="U89" s="232"/>
      <c r="V89" s="232"/>
      <c r="W89" s="89" t="s">
        <v>15</v>
      </c>
      <c r="X89" s="206" t="s">
        <v>16</v>
      </c>
      <c r="Y89" s="211"/>
      <c r="Z89" s="219"/>
      <c r="AA89" s="146"/>
      <c r="AB89" s="222"/>
      <c r="AC89" s="123"/>
      <c r="AD89" s="124"/>
      <c r="AE89" s="76" t="str">
        <f>IF(AD88="承認",I89,"")</f>
        <v/>
      </c>
      <c r="AF89" s="93" t="s">
        <v>4</v>
      </c>
      <c r="AG89" s="90" t="str">
        <f>IF(AD88="承認",M89,"")</f>
        <v/>
      </c>
      <c r="AH89" s="93" t="s">
        <v>6</v>
      </c>
      <c r="AI89" s="90" t="str">
        <f>IF(AD88="承認",Q89,"")</f>
        <v/>
      </c>
      <c r="AJ89" s="77" t="s">
        <v>14</v>
      </c>
      <c r="AK89" s="202" t="str">
        <f>IF(AD88="承認",T89,"")</f>
        <v/>
      </c>
      <c r="AL89" s="203"/>
      <c r="AM89" s="94" t="s">
        <v>15</v>
      </c>
      <c r="AN89" s="136" t="s">
        <v>16</v>
      </c>
      <c r="AO89" s="137"/>
      <c r="AP89" s="191"/>
      <c r="AQ89" s="121"/>
      <c r="AR89" s="121"/>
      <c r="AS89" s="211" t="s">
        <v>8</v>
      </c>
      <c r="AT89" s="196">
        <f t="shared" ref="AT89" si="148">CB90</f>
        <v>0</v>
      </c>
      <c r="AU89" s="197"/>
      <c r="AV89" s="67"/>
      <c r="AW89" s="212" t="s">
        <v>8</v>
      </c>
      <c r="AX89" s="151"/>
      <c r="AY89" s="152"/>
      <c r="AZ89" s="153"/>
      <c r="BA89" s="130"/>
      <c r="BB89" s="131"/>
      <c r="BC89" s="131"/>
      <c r="BD89" s="131"/>
      <c r="BE89" s="131"/>
      <c r="BF89" s="131"/>
      <c r="BG89" s="131"/>
      <c r="BH89" s="131"/>
      <c r="BI89" s="131"/>
      <c r="BJ89" s="132"/>
      <c r="BK89" s="82"/>
      <c r="BL89" s="82"/>
      <c r="BM89" s="82"/>
      <c r="BN89" s="82"/>
      <c r="BO89" s="54"/>
      <c r="BP89" s="12"/>
      <c r="BQ89" s="12"/>
      <c r="BR89" s="12"/>
      <c r="BS89" s="12"/>
      <c r="BT89" s="12"/>
      <c r="BU89" s="12"/>
      <c r="BV89" s="12"/>
      <c r="BW89" s="12"/>
      <c r="BX89" s="12"/>
      <c r="BY89" s="12"/>
      <c r="BZ89" s="12"/>
      <c r="CA89" s="50"/>
      <c r="CB89" s="50"/>
      <c r="CC89" s="50"/>
      <c r="CD89" s="50"/>
      <c r="CE89" s="18"/>
      <c r="CG89" s="51"/>
      <c r="CH89" s="51"/>
      <c r="CI89" s="51"/>
      <c r="CJ89" s="51"/>
      <c r="CK89" s="51"/>
      <c r="CL89" s="51"/>
      <c r="CM89" s="51"/>
      <c r="CN89" s="49"/>
      <c r="CO89" s="51"/>
      <c r="CP89" s="51"/>
      <c r="CQ89" s="51"/>
      <c r="CR89" s="51"/>
      <c r="CS89" s="28"/>
      <c r="CT89" s="51"/>
      <c r="CV89"/>
    </row>
    <row r="90" spans="1:100" ht="83.25" hidden="1" customHeight="1" x14ac:dyDescent="0.15">
      <c r="A90" s="177"/>
      <c r="B90" s="178"/>
      <c r="C90" s="178"/>
      <c r="D90" s="178"/>
      <c r="E90" s="178"/>
      <c r="F90" s="178"/>
      <c r="G90" s="178"/>
      <c r="H90" s="182"/>
      <c r="I90" s="231"/>
      <c r="J90" s="187"/>
      <c r="K90" s="179" t="s">
        <v>4</v>
      </c>
      <c r="L90" s="179"/>
      <c r="M90" s="187"/>
      <c r="N90" s="187"/>
      <c r="O90" s="187"/>
      <c r="P90" s="94" t="s">
        <v>6</v>
      </c>
      <c r="Q90" s="187"/>
      <c r="R90" s="188"/>
      <c r="S90" s="91" t="s">
        <v>14</v>
      </c>
      <c r="T90" s="187"/>
      <c r="U90" s="188"/>
      <c r="V90" s="188"/>
      <c r="W90" s="70" t="s">
        <v>15</v>
      </c>
      <c r="X90" s="189" t="s">
        <v>17</v>
      </c>
      <c r="Y90" s="190"/>
      <c r="Z90" s="220"/>
      <c r="AA90" s="147"/>
      <c r="AB90" s="223"/>
      <c r="AC90" s="125"/>
      <c r="AD90" s="126"/>
      <c r="AE90" s="78" t="str">
        <f>IF(AD88="承認",I90,"")</f>
        <v/>
      </c>
      <c r="AF90" s="93" t="s">
        <v>4</v>
      </c>
      <c r="AG90" s="98" t="str">
        <f>IF(AD88="承認",M90,"")</f>
        <v/>
      </c>
      <c r="AH90" s="93" t="s">
        <v>6</v>
      </c>
      <c r="AI90" s="92" t="str">
        <f>IF(AD88="承認",Q90,"")</f>
        <v/>
      </c>
      <c r="AJ90" s="79" t="s">
        <v>14</v>
      </c>
      <c r="AK90" s="204" t="str">
        <f>IF(AD88="承認",T90,"")</f>
        <v/>
      </c>
      <c r="AL90" s="205"/>
      <c r="AM90" s="94" t="s">
        <v>15</v>
      </c>
      <c r="AN90" s="136" t="s">
        <v>17</v>
      </c>
      <c r="AO90" s="137"/>
      <c r="AP90" s="192"/>
      <c r="AQ90" s="147"/>
      <c r="AR90" s="147"/>
      <c r="AS90" s="190"/>
      <c r="AT90" s="192"/>
      <c r="AU90" s="147"/>
      <c r="AV90" s="68">
        <f t="shared" ref="AV90" si="149">CC90</f>
        <v>0</v>
      </c>
      <c r="AW90" s="190"/>
      <c r="AX90" s="154"/>
      <c r="AY90" s="155"/>
      <c r="AZ90" s="156"/>
      <c r="BA90" s="133"/>
      <c r="BB90" s="134"/>
      <c r="BC90" s="134"/>
      <c r="BD90" s="134"/>
      <c r="BE90" s="134"/>
      <c r="BF90" s="134"/>
      <c r="BG90" s="134"/>
      <c r="BH90" s="134"/>
      <c r="BI90" s="134"/>
      <c r="BJ90" s="135"/>
      <c r="BK90" s="82"/>
      <c r="BL90" s="82"/>
      <c r="BM90" s="82"/>
      <c r="BN90" s="82"/>
      <c r="BO90" s="53"/>
      <c r="BP90" s="12"/>
      <c r="BQ90" s="12"/>
      <c r="BR90" s="12"/>
      <c r="BS90" s="12"/>
      <c r="BT90" s="12"/>
      <c r="BU90" s="12"/>
      <c r="BV90" s="12"/>
      <c r="BW90" s="12"/>
      <c r="BX90" s="12"/>
      <c r="BY90" s="12"/>
      <c r="BZ90" s="7">
        <f>IF(AT86+AV87/60-AP89&lt;0,AT86+$CI$7+AV87/60-AP89,AT86+AV87/60-AP89)</f>
        <v>0</v>
      </c>
      <c r="CA90" s="8">
        <f t="shared" ref="CA90" si="150">SUMPRODUCT(BZ90,60)</f>
        <v>0</v>
      </c>
      <c r="CB90">
        <f t="shared" ref="CB90" si="151">ROUNDDOWN(BZ90,0)</f>
        <v>0</v>
      </c>
      <c r="CC90" s="8">
        <f t="shared" ref="CC90" si="152">MOD(CA90,60)</f>
        <v>0</v>
      </c>
      <c r="CD90" s="17"/>
      <c r="CE90" s="18"/>
      <c r="CG90" s="19"/>
      <c r="CH90" s="19"/>
      <c r="CI90" s="10"/>
      <c r="CJ90" s="19"/>
      <c r="CL90" s="19"/>
      <c r="CO90" s="10"/>
      <c r="CP90" s="19"/>
      <c r="CQ90" s="10"/>
      <c r="CR90" s="10"/>
      <c r="CS90" s="28">
        <v>47</v>
      </c>
      <c r="CT90" s="10"/>
      <c r="CV90"/>
    </row>
    <row r="91" spans="1:100" ht="83.25" hidden="1" customHeight="1" x14ac:dyDescent="0.15">
      <c r="A91" s="173"/>
      <c r="B91" s="174"/>
      <c r="C91" s="174"/>
      <c r="D91" s="174"/>
      <c r="E91" s="174"/>
      <c r="F91" s="174"/>
      <c r="G91" s="174"/>
      <c r="H91" s="105" t="s">
        <v>6</v>
      </c>
      <c r="I91" s="183"/>
      <c r="J91" s="184"/>
      <c r="K91" s="180" t="s">
        <v>4</v>
      </c>
      <c r="L91" s="180"/>
      <c r="M91" s="224"/>
      <c r="N91" s="184"/>
      <c r="O91" s="184"/>
      <c r="P91" s="87" t="s">
        <v>6</v>
      </c>
      <c r="Q91" s="180" t="s">
        <v>16</v>
      </c>
      <c r="R91" s="180"/>
      <c r="S91" s="86"/>
      <c r="T91" s="180" t="s">
        <v>4</v>
      </c>
      <c r="U91" s="180"/>
      <c r="V91" s="86"/>
      <c r="W91" s="89" t="s">
        <v>6</v>
      </c>
      <c r="X91" s="206" t="s">
        <v>17</v>
      </c>
      <c r="Y91" s="207"/>
      <c r="Z91" s="218"/>
      <c r="AA91" s="121" t="s">
        <v>4</v>
      </c>
      <c r="AB91" s="221"/>
      <c r="AC91" s="121" t="s">
        <v>6</v>
      </c>
      <c r="AD91" s="122"/>
      <c r="AE91" s="71" t="str">
        <f>IF(AD91="承認",I91,"")</f>
        <v/>
      </c>
      <c r="AF91" s="72" t="s">
        <v>4</v>
      </c>
      <c r="AG91" s="73" t="str">
        <f>IF(AD91="承認",M91,"")</f>
        <v/>
      </c>
      <c r="AH91" s="72" t="s">
        <v>6</v>
      </c>
      <c r="AI91" s="72" t="s">
        <v>16</v>
      </c>
      <c r="AJ91" s="73" t="str">
        <f>IF(AD91="承認",S91,"")</f>
        <v/>
      </c>
      <c r="AK91" s="74" t="s">
        <v>4</v>
      </c>
      <c r="AL91" s="73" t="str">
        <f>IF(AD91="承認",V91,"")</f>
        <v/>
      </c>
      <c r="AM91" s="75" t="s">
        <v>6</v>
      </c>
      <c r="AN91" s="200" t="s">
        <v>17</v>
      </c>
      <c r="AO91" s="201"/>
      <c r="AP91" s="144"/>
      <c r="AQ91" s="145"/>
      <c r="AR91" s="145"/>
      <c r="AS91" s="101" t="s">
        <v>6</v>
      </c>
      <c r="AT91" s="142">
        <f t="shared" ref="AT91" si="153">IF(AT89-AP92&lt;0,AT88-AP91-1,AT88-AP91)</f>
        <v>15</v>
      </c>
      <c r="AU91" s="143"/>
      <c r="AV91" s="143"/>
      <c r="AW91" s="96" t="s">
        <v>6</v>
      </c>
      <c r="AX91" s="148"/>
      <c r="AY91" s="149"/>
      <c r="AZ91" s="150"/>
      <c r="BA91" s="127" t="str">
        <f t="shared" ref="BA91" si="154">IF(AP92&gt;$AQ$9,"時間単位年休１日の時間数よりも大きい時間数が入力されています。","")</f>
        <v/>
      </c>
      <c r="BB91" s="128"/>
      <c r="BC91" s="128"/>
      <c r="BD91" s="128"/>
      <c r="BE91" s="128"/>
      <c r="BF91" s="128"/>
      <c r="BG91" s="128"/>
      <c r="BH91" s="128"/>
      <c r="BI91" s="128"/>
      <c r="BJ91" s="129"/>
      <c r="BK91" s="82"/>
      <c r="BL91" s="82"/>
      <c r="BM91" s="82"/>
      <c r="BN91" s="82"/>
      <c r="BO91" s="53"/>
      <c r="BP91" s="12"/>
      <c r="BQ91" s="12"/>
      <c r="BR91" s="12"/>
      <c r="BS91" s="12"/>
      <c r="BT91" s="12"/>
      <c r="BU91" s="12"/>
      <c r="BV91" s="12"/>
      <c r="BW91" s="12"/>
      <c r="BX91" s="12"/>
      <c r="BY91" s="12"/>
      <c r="BZ91" s="12"/>
      <c r="CA91" s="50"/>
      <c r="CB91" s="50"/>
      <c r="CC91" s="50"/>
      <c r="CD91" s="17"/>
      <c r="CE91" s="18"/>
      <c r="CG91" s="19">
        <f>SUMPRODUCT(AT88,$CI$7)+AT90</f>
        <v>105</v>
      </c>
      <c r="CH91" s="19">
        <f>IF(E91="",E93,SUMPRODUCT(E91,$CI$7)+E93)</f>
        <v>0</v>
      </c>
      <c r="CI91" s="10">
        <f>SUM(CG91,-CH91)</f>
        <v>105</v>
      </c>
      <c r="CJ91" s="19">
        <f>SUMPRODUCT(CI91,1/$CI$7)</f>
        <v>15</v>
      </c>
      <c r="CK91" s="10">
        <f>ROUNDDOWN(CJ91,0)</f>
        <v>15</v>
      </c>
      <c r="CL91" s="19">
        <f>MOD(CI91,$CI$7)</f>
        <v>0</v>
      </c>
      <c r="CM91" s="10"/>
      <c r="CN91" s="11">
        <f>IF(A91="計画的付与",CH91,0)</f>
        <v>0</v>
      </c>
      <c r="CO91" s="10">
        <f>IF(A91="計画的付与",AP91,0)</f>
        <v>0</v>
      </c>
      <c r="CP91" s="19"/>
      <c r="CQ91" s="10"/>
      <c r="CR91" s="10"/>
      <c r="CS91" s="28">
        <v>48</v>
      </c>
      <c r="CT91" s="10"/>
      <c r="CV91"/>
    </row>
    <row r="92" spans="1:100" ht="83.25" hidden="1" customHeight="1" x14ac:dyDescent="0.15">
      <c r="A92" s="175"/>
      <c r="B92" s="176"/>
      <c r="C92" s="176"/>
      <c r="D92" s="176"/>
      <c r="E92" s="176"/>
      <c r="F92" s="176"/>
      <c r="G92" s="176"/>
      <c r="H92" s="181" t="s">
        <v>8</v>
      </c>
      <c r="I92" s="185"/>
      <c r="J92" s="186"/>
      <c r="K92" s="180" t="s">
        <v>4</v>
      </c>
      <c r="L92" s="180"/>
      <c r="M92" s="186"/>
      <c r="N92" s="186"/>
      <c r="O92" s="186"/>
      <c r="P92" s="87" t="s">
        <v>6</v>
      </c>
      <c r="Q92" s="209"/>
      <c r="R92" s="210"/>
      <c r="S92" s="88" t="s">
        <v>14</v>
      </c>
      <c r="T92" s="186"/>
      <c r="U92" s="232"/>
      <c r="V92" s="232"/>
      <c r="W92" s="89" t="s">
        <v>15</v>
      </c>
      <c r="X92" s="206" t="s">
        <v>16</v>
      </c>
      <c r="Y92" s="211"/>
      <c r="Z92" s="219"/>
      <c r="AA92" s="146"/>
      <c r="AB92" s="222"/>
      <c r="AC92" s="123"/>
      <c r="AD92" s="124"/>
      <c r="AE92" s="76" t="str">
        <f>IF(AD91="承認",I92,"")</f>
        <v/>
      </c>
      <c r="AF92" s="93" t="s">
        <v>4</v>
      </c>
      <c r="AG92" s="90" t="str">
        <f>IF(AD91="承認",M92,"")</f>
        <v/>
      </c>
      <c r="AH92" s="93" t="s">
        <v>6</v>
      </c>
      <c r="AI92" s="90" t="str">
        <f>IF(AD91="承認",Q92,"")</f>
        <v/>
      </c>
      <c r="AJ92" s="77" t="s">
        <v>14</v>
      </c>
      <c r="AK92" s="202" t="str">
        <f>IF(AD91="承認",T92,"")</f>
        <v/>
      </c>
      <c r="AL92" s="203"/>
      <c r="AM92" s="94" t="s">
        <v>15</v>
      </c>
      <c r="AN92" s="136" t="s">
        <v>16</v>
      </c>
      <c r="AO92" s="137"/>
      <c r="AP92" s="191"/>
      <c r="AQ92" s="121"/>
      <c r="AR92" s="121"/>
      <c r="AS92" s="211" t="s">
        <v>8</v>
      </c>
      <c r="AT92" s="196">
        <f t="shared" ref="AT92" si="155">CB93</f>
        <v>0</v>
      </c>
      <c r="AU92" s="197"/>
      <c r="AV92" s="67"/>
      <c r="AW92" s="212" t="s">
        <v>8</v>
      </c>
      <c r="AX92" s="151"/>
      <c r="AY92" s="152"/>
      <c r="AZ92" s="153"/>
      <c r="BA92" s="130"/>
      <c r="BB92" s="131"/>
      <c r="BC92" s="131"/>
      <c r="BD92" s="131"/>
      <c r="BE92" s="131"/>
      <c r="BF92" s="131"/>
      <c r="BG92" s="131"/>
      <c r="BH92" s="131"/>
      <c r="BI92" s="131"/>
      <c r="BJ92" s="132"/>
      <c r="BK92" s="82"/>
      <c r="BL92" s="82"/>
      <c r="BM92" s="82"/>
      <c r="BN92" s="82"/>
      <c r="BO92" s="54"/>
      <c r="BP92" s="12"/>
      <c r="BQ92" s="12"/>
      <c r="BR92" s="12"/>
      <c r="BS92" s="12"/>
      <c r="BT92" s="12"/>
      <c r="BU92" s="12"/>
      <c r="BV92" s="12"/>
      <c r="BW92" s="12"/>
      <c r="BX92" s="12"/>
      <c r="BY92" s="12"/>
      <c r="BZ92" s="12"/>
      <c r="CA92" s="50"/>
      <c r="CB92" s="50"/>
      <c r="CC92" s="50"/>
      <c r="CD92" s="50"/>
      <c r="CE92" s="18"/>
      <c r="CG92" s="51"/>
      <c r="CH92" s="51"/>
      <c r="CI92" s="51"/>
      <c r="CJ92" s="51"/>
      <c r="CK92" s="51"/>
      <c r="CL92" s="51"/>
      <c r="CM92" s="51"/>
      <c r="CN92" s="49"/>
      <c r="CO92" s="51"/>
      <c r="CP92" s="51"/>
      <c r="CQ92" s="51"/>
      <c r="CR92" s="51"/>
      <c r="CS92" s="28"/>
      <c r="CT92" s="51"/>
      <c r="CV92"/>
    </row>
    <row r="93" spans="1:100" ht="83.25" hidden="1" customHeight="1" x14ac:dyDescent="0.15">
      <c r="A93" s="177"/>
      <c r="B93" s="178"/>
      <c r="C93" s="178"/>
      <c r="D93" s="178"/>
      <c r="E93" s="178"/>
      <c r="F93" s="178"/>
      <c r="G93" s="178"/>
      <c r="H93" s="182"/>
      <c r="I93" s="231"/>
      <c r="J93" s="187"/>
      <c r="K93" s="179" t="s">
        <v>4</v>
      </c>
      <c r="L93" s="179"/>
      <c r="M93" s="187"/>
      <c r="N93" s="187"/>
      <c r="O93" s="187"/>
      <c r="P93" s="94" t="s">
        <v>6</v>
      </c>
      <c r="Q93" s="187"/>
      <c r="R93" s="188"/>
      <c r="S93" s="91" t="s">
        <v>14</v>
      </c>
      <c r="T93" s="187"/>
      <c r="U93" s="188"/>
      <c r="V93" s="188"/>
      <c r="W93" s="70" t="s">
        <v>15</v>
      </c>
      <c r="X93" s="189" t="s">
        <v>17</v>
      </c>
      <c r="Y93" s="190"/>
      <c r="Z93" s="220"/>
      <c r="AA93" s="147"/>
      <c r="AB93" s="223"/>
      <c r="AC93" s="125"/>
      <c r="AD93" s="126"/>
      <c r="AE93" s="78" t="str">
        <f>IF(AD91="承認",I93,"")</f>
        <v/>
      </c>
      <c r="AF93" s="93" t="s">
        <v>4</v>
      </c>
      <c r="AG93" s="98" t="str">
        <f>IF(AD91="承認",M93,"")</f>
        <v/>
      </c>
      <c r="AH93" s="93" t="s">
        <v>6</v>
      </c>
      <c r="AI93" s="92" t="str">
        <f>IF(AD91="承認",Q93,"")</f>
        <v/>
      </c>
      <c r="AJ93" s="79" t="s">
        <v>14</v>
      </c>
      <c r="AK93" s="204" t="str">
        <f>IF(AD91="承認",T93,"")</f>
        <v/>
      </c>
      <c r="AL93" s="205"/>
      <c r="AM93" s="94" t="s">
        <v>15</v>
      </c>
      <c r="AN93" s="136" t="s">
        <v>17</v>
      </c>
      <c r="AO93" s="137"/>
      <c r="AP93" s="192"/>
      <c r="AQ93" s="147"/>
      <c r="AR93" s="147"/>
      <c r="AS93" s="190"/>
      <c r="AT93" s="192"/>
      <c r="AU93" s="147"/>
      <c r="AV93" s="68">
        <f t="shared" ref="AV93" si="156">CC93</f>
        <v>0</v>
      </c>
      <c r="AW93" s="190"/>
      <c r="AX93" s="154"/>
      <c r="AY93" s="155"/>
      <c r="AZ93" s="156"/>
      <c r="BA93" s="133"/>
      <c r="BB93" s="134"/>
      <c r="BC93" s="134"/>
      <c r="BD93" s="134"/>
      <c r="BE93" s="134"/>
      <c r="BF93" s="134"/>
      <c r="BG93" s="134"/>
      <c r="BH93" s="134"/>
      <c r="BI93" s="134"/>
      <c r="BJ93" s="135"/>
      <c r="BK93" s="82"/>
      <c r="BL93" s="82"/>
      <c r="BM93" s="82"/>
      <c r="BN93" s="82"/>
      <c r="BO93" s="53"/>
      <c r="BP93" s="12"/>
      <c r="BQ93" s="12"/>
      <c r="BR93" s="12"/>
      <c r="BS93" s="12"/>
      <c r="BT93" s="12"/>
      <c r="BU93" s="12"/>
      <c r="BV93" s="12"/>
      <c r="BW93" s="12"/>
      <c r="BX93" s="12"/>
      <c r="BY93" s="12"/>
      <c r="BZ93" s="7">
        <f>IF(AT89+AV90/60-AP92&lt;0,AT89+$CI$7+AV90/60-AP92,AT89+AV90/60-AP92)</f>
        <v>0</v>
      </c>
      <c r="CA93" s="8">
        <f t="shared" ref="CA93" si="157">SUMPRODUCT(BZ93,60)</f>
        <v>0</v>
      </c>
      <c r="CB93">
        <f t="shared" ref="CB93" si="158">ROUNDDOWN(BZ93,0)</f>
        <v>0</v>
      </c>
      <c r="CC93" s="8">
        <f t="shared" ref="CC93" si="159">MOD(CA93,60)</f>
        <v>0</v>
      </c>
      <c r="CD93" s="17"/>
      <c r="CE93" s="18"/>
      <c r="CG93" s="19"/>
      <c r="CH93" s="19"/>
      <c r="CI93" s="10"/>
      <c r="CJ93" s="19"/>
      <c r="CL93" s="19"/>
      <c r="CO93" s="10"/>
      <c r="CP93" s="19"/>
      <c r="CQ93" s="10"/>
      <c r="CR93" s="10"/>
      <c r="CS93" s="28">
        <v>49</v>
      </c>
      <c r="CT93" s="10"/>
      <c r="CV93"/>
    </row>
    <row r="94" spans="1:100" ht="83.25" hidden="1" customHeight="1" x14ac:dyDescent="0.15">
      <c r="A94" s="173"/>
      <c r="B94" s="174"/>
      <c r="C94" s="174"/>
      <c r="D94" s="174"/>
      <c r="E94" s="174"/>
      <c r="F94" s="174"/>
      <c r="G94" s="174"/>
      <c r="H94" s="105" t="s">
        <v>6</v>
      </c>
      <c r="I94" s="183"/>
      <c r="J94" s="184"/>
      <c r="K94" s="180" t="s">
        <v>4</v>
      </c>
      <c r="L94" s="180"/>
      <c r="M94" s="224"/>
      <c r="N94" s="184"/>
      <c r="O94" s="184"/>
      <c r="P94" s="87" t="s">
        <v>6</v>
      </c>
      <c r="Q94" s="180" t="s">
        <v>16</v>
      </c>
      <c r="R94" s="180"/>
      <c r="S94" s="86"/>
      <c r="T94" s="180" t="s">
        <v>4</v>
      </c>
      <c r="U94" s="180"/>
      <c r="V94" s="86"/>
      <c r="W94" s="89" t="s">
        <v>6</v>
      </c>
      <c r="X94" s="206" t="s">
        <v>17</v>
      </c>
      <c r="Y94" s="207"/>
      <c r="Z94" s="218"/>
      <c r="AA94" s="121" t="s">
        <v>4</v>
      </c>
      <c r="AB94" s="221"/>
      <c r="AC94" s="121" t="s">
        <v>6</v>
      </c>
      <c r="AD94" s="122"/>
      <c r="AE94" s="71" t="str">
        <f>IF(AD94="承認",I94,"")</f>
        <v/>
      </c>
      <c r="AF94" s="72" t="s">
        <v>4</v>
      </c>
      <c r="AG94" s="73" t="str">
        <f>IF(AD94="承認",M94,"")</f>
        <v/>
      </c>
      <c r="AH94" s="72" t="s">
        <v>6</v>
      </c>
      <c r="AI94" s="72" t="s">
        <v>16</v>
      </c>
      <c r="AJ94" s="73" t="str">
        <f>IF(AD94="承認",S94,"")</f>
        <v/>
      </c>
      <c r="AK94" s="74" t="s">
        <v>4</v>
      </c>
      <c r="AL94" s="73" t="str">
        <f>IF(AD94="承認",V94,"")</f>
        <v/>
      </c>
      <c r="AM94" s="75" t="s">
        <v>6</v>
      </c>
      <c r="AN94" s="200" t="s">
        <v>17</v>
      </c>
      <c r="AO94" s="201"/>
      <c r="AP94" s="144"/>
      <c r="AQ94" s="145"/>
      <c r="AR94" s="145"/>
      <c r="AS94" s="101" t="s">
        <v>6</v>
      </c>
      <c r="AT94" s="142">
        <f t="shared" ref="AT94" si="160">IF(AT92-AP95&lt;0,AT91-AP94-1,AT91-AP94)</f>
        <v>15</v>
      </c>
      <c r="AU94" s="143"/>
      <c r="AV94" s="143"/>
      <c r="AW94" s="96" t="s">
        <v>6</v>
      </c>
      <c r="AX94" s="148"/>
      <c r="AY94" s="149"/>
      <c r="AZ94" s="150"/>
      <c r="BA94" s="127" t="str">
        <f t="shared" ref="BA94" si="161">IF(AP95&gt;$AQ$9,"時間単位年休１日の時間数よりも大きい時間数が入力されています。","")</f>
        <v/>
      </c>
      <c r="BB94" s="128"/>
      <c r="BC94" s="128"/>
      <c r="BD94" s="128"/>
      <c r="BE94" s="128"/>
      <c r="BF94" s="128"/>
      <c r="BG94" s="128"/>
      <c r="BH94" s="128"/>
      <c r="BI94" s="128"/>
      <c r="BJ94" s="129"/>
      <c r="BK94" s="82"/>
      <c r="BL94" s="82"/>
      <c r="BM94" s="82"/>
      <c r="BN94" s="82"/>
      <c r="BO94" s="53"/>
      <c r="BP94" s="12"/>
      <c r="BQ94" s="12"/>
      <c r="BR94" s="12"/>
      <c r="BS94" s="12"/>
      <c r="BT94" s="12"/>
      <c r="BU94" s="12"/>
      <c r="BV94" s="12"/>
      <c r="BW94" s="12"/>
      <c r="BX94" s="12"/>
      <c r="BY94" s="12"/>
      <c r="BZ94" s="12"/>
      <c r="CA94" s="50"/>
      <c r="CB94" s="50"/>
      <c r="CC94" s="50"/>
      <c r="CD94" s="17"/>
      <c r="CE94" s="18"/>
      <c r="CG94" s="19">
        <f>SUMPRODUCT(AT91,$CI$7)+AT93</f>
        <v>105</v>
      </c>
      <c r="CH94" s="19">
        <f>IF(E94="",E96,SUMPRODUCT(E94,$CI$7)+E96)</f>
        <v>0</v>
      </c>
      <c r="CI94" s="10">
        <f>SUM(CG94,-CH94)</f>
        <v>105</v>
      </c>
      <c r="CJ94" s="19">
        <f>SUMPRODUCT(CI94,1/$CI$7)</f>
        <v>15</v>
      </c>
      <c r="CK94" s="10">
        <f>ROUNDDOWN(CJ94,0)</f>
        <v>15</v>
      </c>
      <c r="CL94" s="19">
        <f>MOD(CI94,$CI$7)</f>
        <v>0</v>
      </c>
      <c r="CM94" s="10"/>
      <c r="CN94" s="11">
        <f>IF(A94="計画的付与",CH94,0)</f>
        <v>0</v>
      </c>
      <c r="CO94" s="10">
        <f>IF(A94="計画的付与",AP94,0)</f>
        <v>0</v>
      </c>
      <c r="CP94" s="19"/>
      <c r="CQ94" s="10"/>
      <c r="CR94" s="10"/>
      <c r="CS94" s="28">
        <v>50</v>
      </c>
      <c r="CT94" s="10"/>
      <c r="CV94"/>
    </row>
    <row r="95" spans="1:100" ht="83.25" hidden="1" customHeight="1" x14ac:dyDescent="0.15">
      <c r="A95" s="175"/>
      <c r="B95" s="176"/>
      <c r="C95" s="176"/>
      <c r="D95" s="176"/>
      <c r="E95" s="176"/>
      <c r="F95" s="176"/>
      <c r="G95" s="176"/>
      <c r="H95" s="181" t="s">
        <v>8</v>
      </c>
      <c r="I95" s="185"/>
      <c r="J95" s="186"/>
      <c r="K95" s="180" t="s">
        <v>4</v>
      </c>
      <c r="L95" s="180"/>
      <c r="M95" s="186"/>
      <c r="N95" s="186"/>
      <c r="O95" s="186"/>
      <c r="P95" s="87" t="s">
        <v>6</v>
      </c>
      <c r="Q95" s="209"/>
      <c r="R95" s="210"/>
      <c r="S95" s="88" t="s">
        <v>14</v>
      </c>
      <c r="T95" s="186"/>
      <c r="U95" s="232"/>
      <c r="V95" s="232"/>
      <c r="W95" s="89" t="s">
        <v>15</v>
      </c>
      <c r="X95" s="206" t="s">
        <v>16</v>
      </c>
      <c r="Y95" s="211"/>
      <c r="Z95" s="219"/>
      <c r="AA95" s="146"/>
      <c r="AB95" s="222"/>
      <c r="AC95" s="123"/>
      <c r="AD95" s="124"/>
      <c r="AE95" s="76" t="str">
        <f>IF(AD94="承認",I95,"")</f>
        <v/>
      </c>
      <c r="AF95" s="93" t="s">
        <v>4</v>
      </c>
      <c r="AG95" s="90" t="str">
        <f>IF(AD94="承認",M95,"")</f>
        <v/>
      </c>
      <c r="AH95" s="93" t="s">
        <v>6</v>
      </c>
      <c r="AI95" s="90" t="str">
        <f>IF(AD94="承認",Q95,"")</f>
        <v/>
      </c>
      <c r="AJ95" s="77" t="s">
        <v>14</v>
      </c>
      <c r="AK95" s="202" t="str">
        <f>IF(AD94="承認",T95,"")</f>
        <v/>
      </c>
      <c r="AL95" s="203"/>
      <c r="AM95" s="94" t="s">
        <v>15</v>
      </c>
      <c r="AN95" s="136" t="s">
        <v>16</v>
      </c>
      <c r="AO95" s="137"/>
      <c r="AP95" s="191"/>
      <c r="AQ95" s="121"/>
      <c r="AR95" s="121"/>
      <c r="AS95" s="211" t="s">
        <v>8</v>
      </c>
      <c r="AT95" s="196">
        <f t="shared" ref="AT95" si="162">CB96</f>
        <v>0</v>
      </c>
      <c r="AU95" s="197"/>
      <c r="AV95" s="67"/>
      <c r="AW95" s="212" t="s">
        <v>8</v>
      </c>
      <c r="AX95" s="151"/>
      <c r="AY95" s="152"/>
      <c r="AZ95" s="153"/>
      <c r="BA95" s="130"/>
      <c r="BB95" s="131"/>
      <c r="BC95" s="131"/>
      <c r="BD95" s="131"/>
      <c r="BE95" s="131"/>
      <c r="BF95" s="131"/>
      <c r="BG95" s="131"/>
      <c r="BH95" s="131"/>
      <c r="BI95" s="131"/>
      <c r="BJ95" s="132"/>
      <c r="BK95" s="82"/>
      <c r="BL95" s="82"/>
      <c r="BM95" s="82"/>
      <c r="BN95" s="82"/>
      <c r="BO95" s="54"/>
      <c r="BP95" s="12"/>
      <c r="BQ95" s="12"/>
      <c r="BR95" s="12"/>
      <c r="BS95" s="12"/>
      <c r="BT95" s="12"/>
      <c r="BU95" s="12"/>
      <c r="BV95" s="12"/>
      <c r="BW95" s="12"/>
      <c r="BX95" s="12"/>
      <c r="BY95" s="12"/>
      <c r="BZ95" s="12"/>
      <c r="CA95" s="50"/>
      <c r="CB95" s="50"/>
      <c r="CC95" s="50"/>
      <c r="CD95" s="50"/>
      <c r="CE95" s="18"/>
      <c r="CG95" s="51"/>
      <c r="CH95" s="51"/>
      <c r="CI95" s="51"/>
      <c r="CJ95" s="51"/>
      <c r="CK95" s="51"/>
      <c r="CL95" s="51"/>
      <c r="CM95" s="51"/>
      <c r="CN95" s="49"/>
      <c r="CO95" s="51"/>
      <c r="CP95" s="51"/>
      <c r="CQ95" s="51"/>
      <c r="CR95" s="51"/>
      <c r="CS95" s="28"/>
      <c r="CT95" s="51"/>
      <c r="CV95"/>
    </row>
    <row r="96" spans="1:100" ht="83.25" hidden="1" customHeight="1" x14ac:dyDescent="0.15">
      <c r="A96" s="177"/>
      <c r="B96" s="178"/>
      <c r="C96" s="178"/>
      <c r="D96" s="178"/>
      <c r="E96" s="178"/>
      <c r="F96" s="178"/>
      <c r="G96" s="178"/>
      <c r="H96" s="182"/>
      <c r="I96" s="231"/>
      <c r="J96" s="187"/>
      <c r="K96" s="179" t="s">
        <v>4</v>
      </c>
      <c r="L96" s="179"/>
      <c r="M96" s="187"/>
      <c r="N96" s="187"/>
      <c r="O96" s="187"/>
      <c r="P96" s="94" t="s">
        <v>6</v>
      </c>
      <c r="Q96" s="187"/>
      <c r="R96" s="188"/>
      <c r="S96" s="91" t="s">
        <v>14</v>
      </c>
      <c r="T96" s="187"/>
      <c r="U96" s="188"/>
      <c r="V96" s="188"/>
      <c r="W96" s="70" t="s">
        <v>15</v>
      </c>
      <c r="X96" s="189" t="s">
        <v>17</v>
      </c>
      <c r="Y96" s="190"/>
      <c r="Z96" s="220"/>
      <c r="AA96" s="147"/>
      <c r="AB96" s="223"/>
      <c r="AC96" s="125"/>
      <c r="AD96" s="126"/>
      <c r="AE96" s="78" t="str">
        <f>IF(AD94="承認",I96,"")</f>
        <v/>
      </c>
      <c r="AF96" s="93" t="s">
        <v>4</v>
      </c>
      <c r="AG96" s="98" t="str">
        <f>IF(AD94="承認",M96,"")</f>
        <v/>
      </c>
      <c r="AH96" s="93" t="s">
        <v>6</v>
      </c>
      <c r="AI96" s="92" t="str">
        <f>IF(AD94="承認",Q96,"")</f>
        <v/>
      </c>
      <c r="AJ96" s="79" t="s">
        <v>14</v>
      </c>
      <c r="AK96" s="204" t="str">
        <f>IF(AD94="承認",T96,"")</f>
        <v/>
      </c>
      <c r="AL96" s="205"/>
      <c r="AM96" s="94" t="s">
        <v>15</v>
      </c>
      <c r="AN96" s="136" t="s">
        <v>17</v>
      </c>
      <c r="AO96" s="137"/>
      <c r="AP96" s="192"/>
      <c r="AQ96" s="147"/>
      <c r="AR96" s="147"/>
      <c r="AS96" s="190"/>
      <c r="AT96" s="192"/>
      <c r="AU96" s="147"/>
      <c r="AV96" s="68">
        <f t="shared" ref="AV96" si="163">CC96</f>
        <v>0</v>
      </c>
      <c r="AW96" s="190"/>
      <c r="AX96" s="154"/>
      <c r="AY96" s="155"/>
      <c r="AZ96" s="156"/>
      <c r="BA96" s="133"/>
      <c r="BB96" s="134"/>
      <c r="BC96" s="134"/>
      <c r="BD96" s="134"/>
      <c r="BE96" s="134"/>
      <c r="BF96" s="134"/>
      <c r="BG96" s="134"/>
      <c r="BH96" s="134"/>
      <c r="BI96" s="134"/>
      <c r="BJ96" s="135"/>
      <c r="BK96" s="82"/>
      <c r="BL96" s="82"/>
      <c r="BM96" s="82"/>
      <c r="BN96" s="82"/>
      <c r="BO96" s="53"/>
      <c r="BP96" s="12"/>
      <c r="BQ96" s="12"/>
      <c r="BR96" s="12"/>
      <c r="BS96" s="12"/>
      <c r="BT96" s="12"/>
      <c r="BU96" s="12"/>
      <c r="BV96" s="12"/>
      <c r="BW96" s="12"/>
      <c r="BX96" s="12"/>
      <c r="BY96" s="12"/>
      <c r="BZ96" s="7">
        <f>IF(AT92+AV93/60-AP95&lt;0,AT92+$CI$7+AV93/60-AP95,AT92+AV93/60-AP95)</f>
        <v>0</v>
      </c>
      <c r="CA96" s="8">
        <f t="shared" ref="CA96" si="164">SUMPRODUCT(BZ96,60)</f>
        <v>0</v>
      </c>
      <c r="CB96">
        <f t="shared" ref="CB96" si="165">ROUNDDOWN(BZ96,0)</f>
        <v>0</v>
      </c>
      <c r="CC96" s="8">
        <f t="shared" ref="CC96" si="166">MOD(CA96,60)</f>
        <v>0</v>
      </c>
      <c r="CD96" s="17"/>
      <c r="CE96" s="18"/>
      <c r="CG96" s="19"/>
      <c r="CH96" s="19"/>
      <c r="CI96" s="10"/>
      <c r="CJ96" s="19"/>
      <c r="CL96" s="19"/>
      <c r="CO96" s="10"/>
      <c r="CP96" s="19"/>
      <c r="CQ96" s="10"/>
      <c r="CR96" s="10"/>
      <c r="CS96" s="28">
        <v>51</v>
      </c>
      <c r="CT96" s="10"/>
      <c r="CV96"/>
    </row>
    <row r="97" spans="1:105" ht="83.25" hidden="1" customHeight="1" x14ac:dyDescent="0.15">
      <c r="A97" s="173"/>
      <c r="B97" s="174"/>
      <c r="C97" s="174"/>
      <c r="D97" s="174"/>
      <c r="E97" s="174"/>
      <c r="F97" s="174"/>
      <c r="G97" s="174"/>
      <c r="H97" s="105" t="s">
        <v>6</v>
      </c>
      <c r="I97" s="183"/>
      <c r="J97" s="184"/>
      <c r="K97" s="180" t="s">
        <v>4</v>
      </c>
      <c r="L97" s="180"/>
      <c r="M97" s="224"/>
      <c r="N97" s="184"/>
      <c r="O97" s="184"/>
      <c r="P97" s="87" t="s">
        <v>6</v>
      </c>
      <c r="Q97" s="180" t="s">
        <v>16</v>
      </c>
      <c r="R97" s="180"/>
      <c r="S97" s="86"/>
      <c r="T97" s="180" t="s">
        <v>4</v>
      </c>
      <c r="U97" s="180"/>
      <c r="V97" s="86"/>
      <c r="W97" s="89" t="s">
        <v>6</v>
      </c>
      <c r="X97" s="206" t="s">
        <v>17</v>
      </c>
      <c r="Y97" s="207"/>
      <c r="Z97" s="218"/>
      <c r="AA97" s="121" t="s">
        <v>4</v>
      </c>
      <c r="AB97" s="221"/>
      <c r="AC97" s="121" t="s">
        <v>6</v>
      </c>
      <c r="AD97" s="122"/>
      <c r="AE97" s="71" t="str">
        <f>IF(AD97="承認",I97,"")</f>
        <v/>
      </c>
      <c r="AF97" s="72" t="s">
        <v>4</v>
      </c>
      <c r="AG97" s="73" t="str">
        <f>IF(AD97="承認",M97,"")</f>
        <v/>
      </c>
      <c r="AH97" s="72" t="s">
        <v>6</v>
      </c>
      <c r="AI97" s="72" t="s">
        <v>16</v>
      </c>
      <c r="AJ97" s="73" t="str">
        <f>IF(AD97="承認",S97,"")</f>
        <v/>
      </c>
      <c r="AK97" s="74" t="s">
        <v>4</v>
      </c>
      <c r="AL97" s="73" t="str">
        <f>IF(AD97="承認",V97,"")</f>
        <v/>
      </c>
      <c r="AM97" s="75" t="s">
        <v>6</v>
      </c>
      <c r="AN97" s="200" t="s">
        <v>17</v>
      </c>
      <c r="AO97" s="201"/>
      <c r="AP97" s="144"/>
      <c r="AQ97" s="145"/>
      <c r="AR97" s="145"/>
      <c r="AS97" s="101" t="s">
        <v>6</v>
      </c>
      <c r="AT97" s="142">
        <f t="shared" ref="AT97" si="167">IF(AT95-AP98&lt;0,AT94-AP97-1,AT94-AP97)</f>
        <v>15</v>
      </c>
      <c r="AU97" s="143"/>
      <c r="AV97" s="143"/>
      <c r="AW97" s="96" t="s">
        <v>6</v>
      </c>
      <c r="AX97" s="148"/>
      <c r="AY97" s="149"/>
      <c r="AZ97" s="150"/>
      <c r="BA97" s="127" t="str">
        <f t="shared" ref="BA97" si="168">IF(AP98&gt;$AQ$9,"時間単位年休１日の時間数よりも大きい時間数が入力されています。","")</f>
        <v/>
      </c>
      <c r="BB97" s="128"/>
      <c r="BC97" s="128"/>
      <c r="BD97" s="128"/>
      <c r="BE97" s="128"/>
      <c r="BF97" s="128"/>
      <c r="BG97" s="128"/>
      <c r="BH97" s="128"/>
      <c r="BI97" s="128"/>
      <c r="BJ97" s="129"/>
      <c r="BK97" s="82"/>
      <c r="BL97" s="82"/>
      <c r="BM97" s="82"/>
      <c r="BN97" s="82"/>
      <c r="BO97" s="53"/>
      <c r="BP97" s="12"/>
      <c r="BQ97" s="12"/>
      <c r="BR97" s="12"/>
      <c r="BS97" s="12"/>
      <c r="BT97" s="12"/>
      <c r="BU97" s="12"/>
      <c r="BV97" s="12"/>
      <c r="BW97" s="12"/>
      <c r="BX97" s="12"/>
      <c r="BY97" s="12"/>
      <c r="BZ97" s="12"/>
      <c r="CA97" s="50"/>
      <c r="CB97" s="50"/>
      <c r="CC97" s="50"/>
      <c r="CD97" s="26"/>
      <c r="CE97" s="18"/>
      <c r="CG97" s="27">
        <f>SUMPRODUCT(AT94,$CI$7)+AT96</f>
        <v>105</v>
      </c>
      <c r="CH97" s="27">
        <f>IF(E97="",E99,SUMPRODUCT(E97,$CI$7)+E99)</f>
        <v>0</v>
      </c>
      <c r="CI97" s="27">
        <f>SUM(CG97,-CH97)</f>
        <v>105</v>
      </c>
      <c r="CJ97" s="27">
        <f>SUMPRODUCT(CI97,1/$CI$7)</f>
        <v>15</v>
      </c>
      <c r="CK97" s="27">
        <f>ROUNDDOWN(CJ97,0)</f>
        <v>15</v>
      </c>
      <c r="CL97" s="27">
        <f>MOD(CI97,$CI$7)</f>
        <v>0</v>
      </c>
      <c r="CM97" s="27"/>
      <c r="CN97" s="25">
        <f>IF(A97="計画的付与",E97,0)</f>
        <v>0</v>
      </c>
      <c r="CO97" s="27">
        <f>IF(A97="計画的付与",AP97,0)</f>
        <v>0</v>
      </c>
      <c r="CP97" s="19"/>
      <c r="CQ97" s="10"/>
      <c r="CR97" s="10"/>
      <c r="CS97" s="28">
        <v>52</v>
      </c>
      <c r="CT97" s="10"/>
      <c r="CV97"/>
    </row>
    <row r="98" spans="1:105" ht="83.25" hidden="1" customHeight="1" x14ac:dyDescent="0.15">
      <c r="A98" s="175"/>
      <c r="B98" s="176"/>
      <c r="C98" s="176"/>
      <c r="D98" s="176"/>
      <c r="E98" s="176"/>
      <c r="F98" s="176"/>
      <c r="G98" s="176"/>
      <c r="H98" s="181" t="s">
        <v>8</v>
      </c>
      <c r="I98" s="185"/>
      <c r="J98" s="186"/>
      <c r="K98" s="180" t="s">
        <v>4</v>
      </c>
      <c r="L98" s="180"/>
      <c r="M98" s="186"/>
      <c r="N98" s="186"/>
      <c r="O98" s="186"/>
      <c r="P98" s="87" t="s">
        <v>6</v>
      </c>
      <c r="Q98" s="209"/>
      <c r="R98" s="210"/>
      <c r="S98" s="88" t="s">
        <v>14</v>
      </c>
      <c r="T98" s="186"/>
      <c r="U98" s="232"/>
      <c r="V98" s="232"/>
      <c r="W98" s="89" t="s">
        <v>15</v>
      </c>
      <c r="X98" s="206" t="s">
        <v>16</v>
      </c>
      <c r="Y98" s="211"/>
      <c r="Z98" s="219"/>
      <c r="AA98" s="146"/>
      <c r="AB98" s="222"/>
      <c r="AC98" s="123"/>
      <c r="AD98" s="124"/>
      <c r="AE98" s="76" t="str">
        <f>IF(AD97="承認",I98,"")</f>
        <v/>
      </c>
      <c r="AF98" s="93" t="s">
        <v>4</v>
      </c>
      <c r="AG98" s="90" t="str">
        <f>IF(AD97="承認",M98,"")</f>
        <v/>
      </c>
      <c r="AH98" s="93" t="s">
        <v>6</v>
      </c>
      <c r="AI98" s="90" t="str">
        <f>IF(AD97="承認",Q98,"")</f>
        <v/>
      </c>
      <c r="AJ98" s="77" t="s">
        <v>14</v>
      </c>
      <c r="AK98" s="202" t="str">
        <f>IF(AD97="承認",T98,"")</f>
        <v/>
      </c>
      <c r="AL98" s="203"/>
      <c r="AM98" s="94" t="s">
        <v>15</v>
      </c>
      <c r="AN98" s="136" t="s">
        <v>16</v>
      </c>
      <c r="AO98" s="137"/>
      <c r="AP98" s="191"/>
      <c r="AQ98" s="121"/>
      <c r="AR98" s="121"/>
      <c r="AS98" s="211" t="s">
        <v>8</v>
      </c>
      <c r="AT98" s="196">
        <f t="shared" ref="AT98" si="169">CB99</f>
        <v>0</v>
      </c>
      <c r="AU98" s="197"/>
      <c r="AV98" s="67"/>
      <c r="AW98" s="212" t="s">
        <v>8</v>
      </c>
      <c r="AX98" s="151"/>
      <c r="AY98" s="152"/>
      <c r="AZ98" s="153"/>
      <c r="BA98" s="130"/>
      <c r="BB98" s="131"/>
      <c r="BC98" s="131"/>
      <c r="BD98" s="131"/>
      <c r="BE98" s="131"/>
      <c r="BF98" s="131"/>
      <c r="BG98" s="131"/>
      <c r="BH98" s="131"/>
      <c r="BI98" s="131"/>
      <c r="BJ98" s="132"/>
      <c r="BK98" s="82"/>
      <c r="BL98" s="82"/>
      <c r="BM98" s="82"/>
      <c r="BN98" s="82"/>
      <c r="BO98" s="54"/>
      <c r="BP98" s="12"/>
      <c r="BQ98" s="12"/>
      <c r="BR98" s="12"/>
      <c r="BS98" s="12"/>
      <c r="BT98" s="12"/>
      <c r="BU98" s="12"/>
      <c r="BV98" s="12"/>
      <c r="BW98" s="12"/>
      <c r="BX98" s="12"/>
      <c r="BY98" s="12"/>
      <c r="BZ98" s="12"/>
      <c r="CA98" s="50"/>
      <c r="CB98" s="50"/>
      <c r="CC98" s="50"/>
      <c r="CD98" s="50"/>
      <c r="CE98" s="18"/>
      <c r="CG98" s="51"/>
      <c r="CH98" s="51"/>
      <c r="CI98" s="51"/>
      <c r="CJ98" s="51"/>
      <c r="CK98" s="51"/>
      <c r="CL98" s="51"/>
      <c r="CM98" s="51"/>
      <c r="CN98" s="49"/>
      <c r="CO98" s="51"/>
      <c r="CP98" s="51"/>
      <c r="CQ98" s="51"/>
      <c r="CR98" s="51"/>
      <c r="CS98" s="28"/>
      <c r="CT98" s="51"/>
      <c r="CV98"/>
    </row>
    <row r="99" spans="1:105" ht="83.25" hidden="1" customHeight="1" x14ac:dyDescent="0.15">
      <c r="A99" s="177"/>
      <c r="B99" s="178"/>
      <c r="C99" s="178"/>
      <c r="D99" s="178"/>
      <c r="E99" s="178"/>
      <c r="F99" s="178"/>
      <c r="G99" s="178"/>
      <c r="H99" s="182"/>
      <c r="I99" s="231"/>
      <c r="J99" s="187"/>
      <c r="K99" s="179" t="s">
        <v>4</v>
      </c>
      <c r="L99" s="179"/>
      <c r="M99" s="187"/>
      <c r="N99" s="187"/>
      <c r="O99" s="187"/>
      <c r="P99" s="94" t="s">
        <v>6</v>
      </c>
      <c r="Q99" s="187"/>
      <c r="R99" s="188"/>
      <c r="S99" s="91" t="s">
        <v>14</v>
      </c>
      <c r="T99" s="187"/>
      <c r="U99" s="188"/>
      <c r="V99" s="188"/>
      <c r="W99" s="70" t="s">
        <v>15</v>
      </c>
      <c r="X99" s="189" t="s">
        <v>17</v>
      </c>
      <c r="Y99" s="190"/>
      <c r="Z99" s="220"/>
      <c r="AA99" s="147"/>
      <c r="AB99" s="223"/>
      <c r="AC99" s="125"/>
      <c r="AD99" s="126"/>
      <c r="AE99" s="78" t="str">
        <f>IF(AD97="承認",I99,"")</f>
        <v/>
      </c>
      <c r="AF99" s="93" t="s">
        <v>4</v>
      </c>
      <c r="AG99" s="98" t="str">
        <f>IF(AD97="承認",M99,"")</f>
        <v/>
      </c>
      <c r="AH99" s="93" t="s">
        <v>6</v>
      </c>
      <c r="AI99" s="92" t="str">
        <f>IF(AD97="承認",Q99,"")</f>
        <v/>
      </c>
      <c r="AJ99" s="79" t="s">
        <v>14</v>
      </c>
      <c r="AK99" s="204" t="str">
        <f>IF(AD97="承認",T99,"")</f>
        <v/>
      </c>
      <c r="AL99" s="205"/>
      <c r="AM99" s="94" t="s">
        <v>15</v>
      </c>
      <c r="AN99" s="136" t="s">
        <v>17</v>
      </c>
      <c r="AO99" s="137"/>
      <c r="AP99" s="192"/>
      <c r="AQ99" s="147"/>
      <c r="AR99" s="147"/>
      <c r="AS99" s="190"/>
      <c r="AT99" s="192"/>
      <c r="AU99" s="147"/>
      <c r="AV99" s="68">
        <f t="shared" ref="AV99" si="170">CC99</f>
        <v>0</v>
      </c>
      <c r="AW99" s="190"/>
      <c r="AX99" s="154"/>
      <c r="AY99" s="155"/>
      <c r="AZ99" s="156"/>
      <c r="BA99" s="133"/>
      <c r="BB99" s="134"/>
      <c r="BC99" s="134"/>
      <c r="BD99" s="134"/>
      <c r="BE99" s="134"/>
      <c r="BF99" s="134"/>
      <c r="BG99" s="134"/>
      <c r="BH99" s="134"/>
      <c r="BI99" s="134"/>
      <c r="BJ99" s="135"/>
      <c r="BK99" s="82"/>
      <c r="BL99" s="82"/>
      <c r="BM99" s="82"/>
      <c r="BN99" s="82"/>
      <c r="BO99" s="53"/>
      <c r="BP99" s="12"/>
      <c r="BQ99" s="12"/>
      <c r="BR99" s="12"/>
      <c r="BS99" s="12"/>
      <c r="BT99" s="12"/>
      <c r="BU99" s="12"/>
      <c r="BV99" s="12"/>
      <c r="BW99" s="12"/>
      <c r="BX99" s="12"/>
      <c r="BY99" s="12"/>
      <c r="BZ99" s="7">
        <f>IF(AT95+AV96/60-AP98&lt;0,AT95+$CI$7+AV96/60-AP98,AT95+AV96/60-AP98)</f>
        <v>0</v>
      </c>
      <c r="CA99" s="8">
        <f t="shared" ref="CA99" si="171">SUMPRODUCT(BZ99,60)</f>
        <v>0</v>
      </c>
      <c r="CB99">
        <f t="shared" ref="CB99" si="172">ROUNDDOWN(BZ99,0)</f>
        <v>0</v>
      </c>
      <c r="CC99" s="8">
        <f t="shared" ref="CC99" si="173">MOD(CA99,60)</f>
        <v>0</v>
      </c>
      <c r="CD99" s="26"/>
      <c r="CE99" s="18"/>
      <c r="CG99" s="27"/>
      <c r="CH99" s="27"/>
      <c r="CI99" s="27"/>
      <c r="CJ99" s="27"/>
      <c r="CK99" s="27"/>
      <c r="CL99" s="27"/>
      <c r="CM99" s="27"/>
      <c r="CO99" s="27"/>
      <c r="CP99" s="19"/>
      <c r="CQ99" s="10"/>
      <c r="CR99" s="10"/>
      <c r="CS99" s="28">
        <v>53</v>
      </c>
      <c r="CT99" s="10"/>
      <c r="CV99"/>
    </row>
    <row r="100" spans="1:105" ht="83.25" hidden="1" customHeight="1" x14ac:dyDescent="0.15">
      <c r="A100" s="173"/>
      <c r="B100" s="174"/>
      <c r="C100" s="174"/>
      <c r="D100" s="174"/>
      <c r="E100" s="174"/>
      <c r="F100" s="174"/>
      <c r="G100" s="174"/>
      <c r="H100" s="105" t="s">
        <v>6</v>
      </c>
      <c r="I100" s="183"/>
      <c r="J100" s="184"/>
      <c r="K100" s="180" t="s">
        <v>4</v>
      </c>
      <c r="L100" s="180"/>
      <c r="M100" s="224"/>
      <c r="N100" s="184"/>
      <c r="O100" s="184"/>
      <c r="P100" s="87" t="s">
        <v>6</v>
      </c>
      <c r="Q100" s="180" t="s">
        <v>16</v>
      </c>
      <c r="R100" s="180"/>
      <c r="S100" s="86"/>
      <c r="T100" s="180" t="s">
        <v>4</v>
      </c>
      <c r="U100" s="180"/>
      <c r="V100" s="86"/>
      <c r="W100" s="89" t="s">
        <v>6</v>
      </c>
      <c r="X100" s="206" t="s">
        <v>17</v>
      </c>
      <c r="Y100" s="207"/>
      <c r="Z100" s="218"/>
      <c r="AA100" s="121" t="s">
        <v>4</v>
      </c>
      <c r="AB100" s="221"/>
      <c r="AC100" s="121" t="s">
        <v>6</v>
      </c>
      <c r="AD100" s="122"/>
      <c r="AE100" s="71" t="str">
        <f>IF(AD100="承認",I100,"")</f>
        <v/>
      </c>
      <c r="AF100" s="72" t="s">
        <v>4</v>
      </c>
      <c r="AG100" s="73" t="str">
        <f>IF(AD100="承認",M100,"")</f>
        <v/>
      </c>
      <c r="AH100" s="72" t="s">
        <v>6</v>
      </c>
      <c r="AI100" s="72" t="s">
        <v>16</v>
      </c>
      <c r="AJ100" s="73" t="str">
        <f>IF(AD100="承認",S100,"")</f>
        <v/>
      </c>
      <c r="AK100" s="74" t="s">
        <v>4</v>
      </c>
      <c r="AL100" s="73" t="str">
        <f>IF(AD100="承認",V100,"")</f>
        <v/>
      </c>
      <c r="AM100" s="75" t="s">
        <v>6</v>
      </c>
      <c r="AN100" s="200" t="s">
        <v>17</v>
      </c>
      <c r="AO100" s="201"/>
      <c r="AP100" s="144"/>
      <c r="AQ100" s="145"/>
      <c r="AR100" s="145"/>
      <c r="AS100" s="101" t="s">
        <v>6</v>
      </c>
      <c r="AT100" s="142">
        <f t="shared" ref="AT100" si="174">IF(AT98-AP101&lt;0,AT97-AP100-1,AT97-AP100)</f>
        <v>15</v>
      </c>
      <c r="AU100" s="143"/>
      <c r="AV100" s="143"/>
      <c r="AW100" s="96" t="s">
        <v>6</v>
      </c>
      <c r="AX100" s="148"/>
      <c r="AY100" s="149"/>
      <c r="AZ100" s="150"/>
      <c r="BA100" s="127" t="str">
        <f t="shared" ref="BA100" si="175">IF(AP101&gt;$AQ$9,"時間単位年休１日の時間数よりも大きい時間数が入力されています。","")</f>
        <v/>
      </c>
      <c r="BB100" s="128"/>
      <c r="BC100" s="128"/>
      <c r="BD100" s="128"/>
      <c r="BE100" s="128"/>
      <c r="BF100" s="128"/>
      <c r="BG100" s="128"/>
      <c r="BH100" s="128"/>
      <c r="BI100" s="128"/>
      <c r="BJ100" s="129"/>
      <c r="BK100" s="82"/>
      <c r="BL100" s="82"/>
      <c r="BM100" s="82"/>
      <c r="BN100" s="82"/>
      <c r="BO100" s="53"/>
      <c r="BP100" s="12"/>
      <c r="BQ100" s="12"/>
      <c r="BR100" s="12"/>
      <c r="BS100" s="12"/>
      <c r="BT100" s="12"/>
      <c r="BU100" s="12"/>
      <c r="BV100" s="12"/>
      <c r="BW100" s="12"/>
      <c r="BX100" s="12"/>
      <c r="BY100" s="12"/>
      <c r="BZ100" s="12"/>
      <c r="CA100" s="50"/>
      <c r="CB100" s="50"/>
      <c r="CC100" s="50"/>
      <c r="CD100" s="26"/>
      <c r="CE100" s="18"/>
      <c r="CG100" s="27">
        <f>SUMPRODUCT(AT97,$CI$7)+AT99</f>
        <v>105</v>
      </c>
      <c r="CH100" s="27">
        <f>IF(E100="",E102,SUMPRODUCT(E100,$CI$7)+E102)</f>
        <v>0</v>
      </c>
      <c r="CI100" s="27">
        <f>SUM(CG100,-CH100)</f>
        <v>105</v>
      </c>
      <c r="CJ100" s="27">
        <f>SUMPRODUCT(CI100,1/$CI$7)</f>
        <v>15</v>
      </c>
      <c r="CK100" s="27">
        <f>ROUNDDOWN(CJ100,0)</f>
        <v>15</v>
      </c>
      <c r="CL100" s="27">
        <f>MOD(CI100,$CI$7)</f>
        <v>0</v>
      </c>
      <c r="CM100" s="27"/>
      <c r="CN100" s="25">
        <f>IF(A100="計画的付与",E100,0)</f>
        <v>0</v>
      </c>
      <c r="CO100" s="27">
        <f>IF(A100="計画的付与",AP100,0)</f>
        <v>0</v>
      </c>
      <c r="CP100" s="19"/>
      <c r="CQ100" s="10"/>
      <c r="CR100" s="10"/>
      <c r="CS100" s="28">
        <v>54</v>
      </c>
      <c r="CT100" s="10"/>
      <c r="CV100"/>
    </row>
    <row r="101" spans="1:105" ht="83.25" hidden="1" customHeight="1" x14ac:dyDescent="0.15">
      <c r="A101" s="175"/>
      <c r="B101" s="176"/>
      <c r="C101" s="176"/>
      <c r="D101" s="176"/>
      <c r="E101" s="176"/>
      <c r="F101" s="176"/>
      <c r="G101" s="176"/>
      <c r="H101" s="181" t="s">
        <v>8</v>
      </c>
      <c r="I101" s="185"/>
      <c r="J101" s="186"/>
      <c r="K101" s="180" t="s">
        <v>4</v>
      </c>
      <c r="L101" s="180"/>
      <c r="M101" s="186"/>
      <c r="N101" s="186"/>
      <c r="O101" s="186"/>
      <c r="P101" s="87" t="s">
        <v>6</v>
      </c>
      <c r="Q101" s="209"/>
      <c r="R101" s="210"/>
      <c r="S101" s="88" t="s">
        <v>14</v>
      </c>
      <c r="T101" s="186"/>
      <c r="U101" s="232"/>
      <c r="V101" s="232"/>
      <c r="W101" s="89" t="s">
        <v>15</v>
      </c>
      <c r="X101" s="206" t="s">
        <v>16</v>
      </c>
      <c r="Y101" s="211"/>
      <c r="Z101" s="219"/>
      <c r="AA101" s="146"/>
      <c r="AB101" s="222"/>
      <c r="AC101" s="123"/>
      <c r="AD101" s="124"/>
      <c r="AE101" s="76" t="str">
        <f>IF(AD100="承認",I101,"")</f>
        <v/>
      </c>
      <c r="AF101" s="93" t="s">
        <v>4</v>
      </c>
      <c r="AG101" s="90" t="str">
        <f>IF(AD100="承認",M101,"")</f>
        <v/>
      </c>
      <c r="AH101" s="93" t="s">
        <v>6</v>
      </c>
      <c r="AI101" s="90" t="str">
        <f>IF(AD100="承認",Q101,"")</f>
        <v/>
      </c>
      <c r="AJ101" s="77" t="s">
        <v>14</v>
      </c>
      <c r="AK101" s="202" t="str">
        <f>IF(AD100="承認",T101,"")</f>
        <v/>
      </c>
      <c r="AL101" s="203"/>
      <c r="AM101" s="94" t="s">
        <v>15</v>
      </c>
      <c r="AN101" s="136" t="s">
        <v>16</v>
      </c>
      <c r="AO101" s="137"/>
      <c r="AP101" s="191"/>
      <c r="AQ101" s="121"/>
      <c r="AR101" s="121"/>
      <c r="AS101" s="211" t="s">
        <v>8</v>
      </c>
      <c r="AT101" s="196">
        <f t="shared" ref="AT101" si="176">CB102</f>
        <v>0</v>
      </c>
      <c r="AU101" s="197"/>
      <c r="AV101" s="67"/>
      <c r="AW101" s="212" t="s">
        <v>8</v>
      </c>
      <c r="AX101" s="151"/>
      <c r="AY101" s="152"/>
      <c r="AZ101" s="153"/>
      <c r="BA101" s="130"/>
      <c r="BB101" s="131"/>
      <c r="BC101" s="131"/>
      <c r="BD101" s="131"/>
      <c r="BE101" s="131"/>
      <c r="BF101" s="131"/>
      <c r="BG101" s="131"/>
      <c r="BH101" s="131"/>
      <c r="BI101" s="131"/>
      <c r="BJ101" s="132"/>
      <c r="BK101" s="82"/>
      <c r="BL101" s="82"/>
      <c r="BM101" s="82"/>
      <c r="BN101" s="82"/>
      <c r="BO101" s="54"/>
      <c r="BP101" s="12"/>
      <c r="BQ101" s="12"/>
      <c r="BR101" s="12"/>
      <c r="BS101" s="12"/>
      <c r="BT101" s="12"/>
      <c r="BU101" s="12"/>
      <c r="BV101" s="12"/>
      <c r="BW101" s="12"/>
      <c r="BX101" s="12"/>
      <c r="BY101" s="12"/>
      <c r="BZ101" s="12"/>
      <c r="CA101" s="50"/>
      <c r="CB101" s="50"/>
      <c r="CC101" s="50"/>
      <c r="CD101" s="50"/>
      <c r="CE101" s="18"/>
      <c r="CG101" s="51"/>
      <c r="CH101" s="51"/>
      <c r="CI101" s="51"/>
      <c r="CJ101" s="51"/>
      <c r="CK101" s="51"/>
      <c r="CL101" s="51"/>
      <c r="CM101" s="51"/>
      <c r="CN101" s="49"/>
      <c r="CO101" s="51"/>
      <c r="CP101" s="51"/>
      <c r="CQ101" s="51"/>
      <c r="CR101" s="51"/>
      <c r="CS101" s="28"/>
      <c r="CT101" s="51"/>
      <c r="CV101"/>
    </row>
    <row r="102" spans="1:105" ht="83.25" hidden="1" customHeight="1" x14ac:dyDescent="0.15">
      <c r="A102" s="177"/>
      <c r="B102" s="178"/>
      <c r="C102" s="178"/>
      <c r="D102" s="178"/>
      <c r="E102" s="178"/>
      <c r="F102" s="178"/>
      <c r="G102" s="178"/>
      <c r="H102" s="182"/>
      <c r="I102" s="231"/>
      <c r="J102" s="187"/>
      <c r="K102" s="179" t="s">
        <v>4</v>
      </c>
      <c r="L102" s="179"/>
      <c r="M102" s="187"/>
      <c r="N102" s="187"/>
      <c r="O102" s="187"/>
      <c r="P102" s="94" t="s">
        <v>6</v>
      </c>
      <c r="Q102" s="187"/>
      <c r="R102" s="188"/>
      <c r="S102" s="91" t="s">
        <v>14</v>
      </c>
      <c r="T102" s="187"/>
      <c r="U102" s="188"/>
      <c r="V102" s="188"/>
      <c r="W102" s="70" t="s">
        <v>15</v>
      </c>
      <c r="X102" s="189" t="s">
        <v>17</v>
      </c>
      <c r="Y102" s="190"/>
      <c r="Z102" s="220"/>
      <c r="AA102" s="147"/>
      <c r="AB102" s="223"/>
      <c r="AC102" s="125"/>
      <c r="AD102" s="126"/>
      <c r="AE102" s="78" t="str">
        <f>IF(AD100="承認",I102,"")</f>
        <v/>
      </c>
      <c r="AF102" s="93" t="s">
        <v>4</v>
      </c>
      <c r="AG102" s="98" t="str">
        <f>IF(AD100="承認",M102,"")</f>
        <v/>
      </c>
      <c r="AH102" s="93" t="s">
        <v>6</v>
      </c>
      <c r="AI102" s="92" t="str">
        <f>IF(AD100="承認",Q102,"")</f>
        <v/>
      </c>
      <c r="AJ102" s="79" t="s">
        <v>14</v>
      </c>
      <c r="AK102" s="204" t="str">
        <f>IF(AD100="承認",T102,"")</f>
        <v/>
      </c>
      <c r="AL102" s="205"/>
      <c r="AM102" s="94" t="s">
        <v>15</v>
      </c>
      <c r="AN102" s="136" t="s">
        <v>17</v>
      </c>
      <c r="AO102" s="137"/>
      <c r="AP102" s="192"/>
      <c r="AQ102" s="147"/>
      <c r="AR102" s="147"/>
      <c r="AS102" s="190"/>
      <c r="AT102" s="192"/>
      <c r="AU102" s="147"/>
      <c r="AV102" s="68">
        <f t="shared" ref="AV102" si="177">CC102</f>
        <v>0</v>
      </c>
      <c r="AW102" s="190"/>
      <c r="AX102" s="154"/>
      <c r="AY102" s="155"/>
      <c r="AZ102" s="156"/>
      <c r="BA102" s="133"/>
      <c r="BB102" s="134"/>
      <c r="BC102" s="134"/>
      <c r="BD102" s="134"/>
      <c r="BE102" s="134"/>
      <c r="BF102" s="134"/>
      <c r="BG102" s="134"/>
      <c r="BH102" s="134"/>
      <c r="BI102" s="134"/>
      <c r="BJ102" s="135"/>
      <c r="BK102" s="82"/>
      <c r="BL102" s="82"/>
      <c r="BM102" s="82"/>
      <c r="BN102" s="82"/>
      <c r="BO102" s="53"/>
      <c r="BP102" s="12"/>
      <c r="BQ102" s="12"/>
      <c r="BR102" s="12"/>
      <c r="BS102" s="12"/>
      <c r="BT102" s="12"/>
      <c r="BU102" s="12"/>
      <c r="BV102" s="12"/>
      <c r="BW102" s="12"/>
      <c r="BX102" s="12"/>
      <c r="BY102" s="12"/>
      <c r="BZ102" s="7">
        <f>IF(AT98+AV99/60-AP101&lt;0,AT98+$CI$7+AV99/60-AP101,AT98+AV99/60-AP101)</f>
        <v>0</v>
      </c>
      <c r="CA102" s="8">
        <f t="shared" ref="CA102" si="178">SUMPRODUCT(BZ102,60)</f>
        <v>0</v>
      </c>
      <c r="CB102">
        <f t="shared" ref="CB102" si="179">ROUNDDOWN(BZ102,0)</f>
        <v>0</v>
      </c>
      <c r="CC102" s="8">
        <f t="shared" ref="CC102" si="180">MOD(CA102,60)</f>
        <v>0</v>
      </c>
      <c r="CD102" s="26"/>
      <c r="CE102" s="18"/>
      <c r="CG102" s="27"/>
      <c r="CH102" s="27"/>
      <c r="CI102" s="27"/>
      <c r="CJ102" s="27"/>
      <c r="CK102" s="27"/>
      <c r="CL102" s="27"/>
      <c r="CM102" s="27"/>
      <c r="CO102" s="27"/>
      <c r="CP102" s="19"/>
      <c r="CQ102" s="10"/>
      <c r="CR102" s="10"/>
      <c r="CS102" s="28">
        <v>55</v>
      </c>
      <c r="CT102" s="10"/>
      <c r="CV102"/>
    </row>
    <row r="103" spans="1:105" ht="83.25" hidden="1" customHeight="1" x14ac:dyDescent="0.15">
      <c r="A103" s="173"/>
      <c r="B103" s="174"/>
      <c r="C103" s="174"/>
      <c r="D103" s="174"/>
      <c r="E103" s="174"/>
      <c r="F103" s="174"/>
      <c r="G103" s="174"/>
      <c r="H103" s="105" t="s">
        <v>6</v>
      </c>
      <c r="I103" s="183"/>
      <c r="J103" s="184"/>
      <c r="K103" s="180" t="s">
        <v>4</v>
      </c>
      <c r="L103" s="180"/>
      <c r="M103" s="224"/>
      <c r="N103" s="184"/>
      <c r="O103" s="184"/>
      <c r="P103" s="87" t="s">
        <v>6</v>
      </c>
      <c r="Q103" s="180" t="s">
        <v>16</v>
      </c>
      <c r="R103" s="180"/>
      <c r="S103" s="86"/>
      <c r="T103" s="180" t="s">
        <v>4</v>
      </c>
      <c r="U103" s="180"/>
      <c r="V103" s="86"/>
      <c r="W103" s="89" t="s">
        <v>6</v>
      </c>
      <c r="X103" s="206" t="s">
        <v>17</v>
      </c>
      <c r="Y103" s="207"/>
      <c r="Z103" s="218"/>
      <c r="AA103" s="121" t="s">
        <v>4</v>
      </c>
      <c r="AB103" s="221"/>
      <c r="AC103" s="121" t="s">
        <v>6</v>
      </c>
      <c r="AD103" s="122"/>
      <c r="AE103" s="71" t="str">
        <f>IF(AD103="承認",I103,"")</f>
        <v/>
      </c>
      <c r="AF103" s="72" t="s">
        <v>4</v>
      </c>
      <c r="AG103" s="73" t="str">
        <f>IF(AD103="承認",M103,"")</f>
        <v/>
      </c>
      <c r="AH103" s="72" t="s">
        <v>6</v>
      </c>
      <c r="AI103" s="72" t="s">
        <v>16</v>
      </c>
      <c r="AJ103" s="73" t="str">
        <f>IF(AD103="承認",S103,"")</f>
        <v/>
      </c>
      <c r="AK103" s="74" t="s">
        <v>4</v>
      </c>
      <c r="AL103" s="73" t="str">
        <f>IF(AD103="承認",V103,"")</f>
        <v/>
      </c>
      <c r="AM103" s="75" t="s">
        <v>6</v>
      </c>
      <c r="AN103" s="200" t="s">
        <v>17</v>
      </c>
      <c r="AO103" s="201"/>
      <c r="AP103" s="144"/>
      <c r="AQ103" s="145"/>
      <c r="AR103" s="145"/>
      <c r="AS103" s="101" t="s">
        <v>6</v>
      </c>
      <c r="AT103" s="142">
        <f t="shared" ref="AT103" si="181">IF(AT101-AP104&lt;0,AT100-AP103-1,AT100-AP103)</f>
        <v>15</v>
      </c>
      <c r="AU103" s="143"/>
      <c r="AV103" s="143"/>
      <c r="AW103" s="96" t="s">
        <v>6</v>
      </c>
      <c r="AX103" s="148"/>
      <c r="AY103" s="149"/>
      <c r="AZ103" s="150"/>
      <c r="BA103" s="127" t="str">
        <f t="shared" ref="BA103" si="182">IF(AP104&gt;$AQ$9,"時間単位年休１日の時間数よりも大きい時間数が入力されています。","")</f>
        <v/>
      </c>
      <c r="BB103" s="128"/>
      <c r="BC103" s="128"/>
      <c r="BD103" s="128"/>
      <c r="BE103" s="128"/>
      <c r="BF103" s="128"/>
      <c r="BG103" s="128"/>
      <c r="BH103" s="128"/>
      <c r="BI103" s="128"/>
      <c r="BJ103" s="129"/>
      <c r="BK103" s="82"/>
      <c r="BL103" s="82"/>
      <c r="BM103" s="82"/>
      <c r="BN103" s="82"/>
      <c r="BO103" s="53"/>
      <c r="BP103" s="12"/>
      <c r="BQ103" s="12"/>
      <c r="BR103" s="12"/>
      <c r="BS103" s="12"/>
      <c r="BT103" s="12"/>
      <c r="BU103" s="12"/>
      <c r="BV103" s="12"/>
      <c r="BW103" s="12"/>
      <c r="BX103" s="12"/>
      <c r="BY103" s="12"/>
      <c r="BZ103" s="12"/>
      <c r="CA103" s="50"/>
      <c r="CB103" s="50"/>
      <c r="CC103" s="50"/>
      <c r="CD103" s="26"/>
      <c r="CE103" s="18"/>
      <c r="CG103" s="27">
        <f>SUMPRODUCT(AT100,$CI$7)+AT102</f>
        <v>105</v>
      </c>
      <c r="CH103" s="27">
        <f>IF(E103="",E105,SUMPRODUCT(E103,$CI$7)+E105)</f>
        <v>0</v>
      </c>
      <c r="CI103" s="27">
        <f>SUM(CG103,-CH103)</f>
        <v>105</v>
      </c>
      <c r="CJ103" s="27">
        <f>SUMPRODUCT(CI103,1/$CI$7)</f>
        <v>15</v>
      </c>
      <c r="CK103" s="27">
        <f>ROUNDDOWN(CJ103,0)</f>
        <v>15</v>
      </c>
      <c r="CL103" s="27">
        <f>MOD(CI103,$CI$7)</f>
        <v>0</v>
      </c>
      <c r="CM103" s="27"/>
      <c r="CN103" s="25">
        <f>IF(A103="計画的付与",E103,0)</f>
        <v>0</v>
      </c>
      <c r="CO103" s="27">
        <f>IF(A103="計画的付与",AP103,0)</f>
        <v>0</v>
      </c>
      <c r="CP103" s="19"/>
      <c r="CS103" s="28">
        <v>56</v>
      </c>
      <c r="CV103"/>
    </row>
    <row r="104" spans="1:105" ht="83.25" hidden="1" customHeight="1" x14ac:dyDescent="0.15">
      <c r="A104" s="175"/>
      <c r="B104" s="176"/>
      <c r="C104" s="176"/>
      <c r="D104" s="176"/>
      <c r="E104" s="176"/>
      <c r="F104" s="176"/>
      <c r="G104" s="176"/>
      <c r="H104" s="181" t="s">
        <v>8</v>
      </c>
      <c r="I104" s="185"/>
      <c r="J104" s="186"/>
      <c r="K104" s="180" t="s">
        <v>4</v>
      </c>
      <c r="L104" s="180"/>
      <c r="M104" s="186"/>
      <c r="N104" s="186"/>
      <c r="O104" s="186"/>
      <c r="P104" s="87" t="s">
        <v>6</v>
      </c>
      <c r="Q104" s="209"/>
      <c r="R104" s="210"/>
      <c r="S104" s="88" t="s">
        <v>14</v>
      </c>
      <c r="T104" s="186"/>
      <c r="U104" s="232"/>
      <c r="V104" s="232"/>
      <c r="W104" s="89" t="s">
        <v>15</v>
      </c>
      <c r="X104" s="206" t="s">
        <v>16</v>
      </c>
      <c r="Y104" s="211"/>
      <c r="Z104" s="219"/>
      <c r="AA104" s="146"/>
      <c r="AB104" s="222"/>
      <c r="AC104" s="123"/>
      <c r="AD104" s="124"/>
      <c r="AE104" s="76" t="str">
        <f>IF(AD103="承認",I104,"")</f>
        <v/>
      </c>
      <c r="AF104" s="93" t="s">
        <v>4</v>
      </c>
      <c r="AG104" s="90" t="str">
        <f>IF(AD103="承認",M104,"")</f>
        <v/>
      </c>
      <c r="AH104" s="93" t="s">
        <v>6</v>
      </c>
      <c r="AI104" s="90" t="str">
        <f>IF(AD103="承認",Q104,"")</f>
        <v/>
      </c>
      <c r="AJ104" s="77" t="s">
        <v>14</v>
      </c>
      <c r="AK104" s="202" t="str">
        <f>IF(AD103="承認",T104,"")</f>
        <v/>
      </c>
      <c r="AL104" s="203"/>
      <c r="AM104" s="94" t="s">
        <v>15</v>
      </c>
      <c r="AN104" s="136" t="s">
        <v>16</v>
      </c>
      <c r="AO104" s="137"/>
      <c r="AP104" s="191"/>
      <c r="AQ104" s="121"/>
      <c r="AR104" s="121"/>
      <c r="AS104" s="211" t="s">
        <v>8</v>
      </c>
      <c r="AT104" s="196">
        <f t="shared" ref="AT104" si="183">CB105</f>
        <v>0</v>
      </c>
      <c r="AU104" s="197"/>
      <c r="AV104" s="67"/>
      <c r="AW104" s="212" t="s">
        <v>8</v>
      </c>
      <c r="AX104" s="151"/>
      <c r="AY104" s="152"/>
      <c r="AZ104" s="153"/>
      <c r="BA104" s="130"/>
      <c r="BB104" s="131"/>
      <c r="BC104" s="131"/>
      <c r="BD104" s="131"/>
      <c r="BE104" s="131"/>
      <c r="BF104" s="131"/>
      <c r="BG104" s="131"/>
      <c r="BH104" s="131"/>
      <c r="BI104" s="131"/>
      <c r="BJ104" s="132"/>
      <c r="BK104" s="82"/>
      <c r="BL104" s="82"/>
      <c r="BM104" s="82"/>
      <c r="BN104" s="82"/>
      <c r="BO104" s="54"/>
      <c r="BP104" s="12"/>
      <c r="BQ104" s="12"/>
      <c r="BR104" s="12"/>
      <c r="BS104" s="12"/>
      <c r="BT104" s="12"/>
      <c r="BU104" s="12"/>
      <c r="BV104" s="12"/>
      <c r="BW104" s="12"/>
      <c r="BX104" s="12"/>
      <c r="BY104" s="12"/>
      <c r="BZ104" s="12"/>
      <c r="CA104" s="50"/>
      <c r="CB104" s="50"/>
      <c r="CC104" s="50"/>
      <c r="CD104" s="50"/>
      <c r="CE104" s="18"/>
      <c r="CG104" s="51"/>
      <c r="CH104" s="51"/>
      <c r="CI104" s="51"/>
      <c r="CJ104" s="51"/>
      <c r="CK104" s="51"/>
      <c r="CL104" s="51"/>
      <c r="CM104" s="51"/>
      <c r="CN104" s="49"/>
      <c r="CO104" s="51"/>
      <c r="CP104" s="51"/>
      <c r="CS104" s="28"/>
      <c r="CV104"/>
    </row>
    <row r="105" spans="1:105" ht="83.25" hidden="1" customHeight="1" x14ac:dyDescent="0.15">
      <c r="A105" s="177"/>
      <c r="B105" s="178"/>
      <c r="C105" s="178"/>
      <c r="D105" s="178"/>
      <c r="E105" s="178"/>
      <c r="F105" s="178"/>
      <c r="G105" s="178"/>
      <c r="H105" s="182"/>
      <c r="I105" s="231"/>
      <c r="J105" s="187"/>
      <c r="K105" s="179" t="s">
        <v>4</v>
      </c>
      <c r="L105" s="179"/>
      <c r="M105" s="187"/>
      <c r="N105" s="187"/>
      <c r="O105" s="187"/>
      <c r="P105" s="94" t="s">
        <v>6</v>
      </c>
      <c r="Q105" s="187"/>
      <c r="R105" s="188"/>
      <c r="S105" s="91" t="s">
        <v>14</v>
      </c>
      <c r="T105" s="187"/>
      <c r="U105" s="188"/>
      <c r="V105" s="188"/>
      <c r="W105" s="70" t="s">
        <v>15</v>
      </c>
      <c r="X105" s="189" t="s">
        <v>17</v>
      </c>
      <c r="Y105" s="190"/>
      <c r="Z105" s="220"/>
      <c r="AA105" s="147"/>
      <c r="AB105" s="223"/>
      <c r="AC105" s="125"/>
      <c r="AD105" s="126"/>
      <c r="AE105" s="78" t="str">
        <f>IF(AD103="承認",I105,"")</f>
        <v/>
      </c>
      <c r="AF105" s="93" t="s">
        <v>4</v>
      </c>
      <c r="AG105" s="98" t="str">
        <f>IF(AD103="承認",M105,"")</f>
        <v/>
      </c>
      <c r="AH105" s="93" t="s">
        <v>6</v>
      </c>
      <c r="AI105" s="92" t="str">
        <f>IF(AD103="承認",Q105,"")</f>
        <v/>
      </c>
      <c r="AJ105" s="79" t="s">
        <v>14</v>
      </c>
      <c r="AK105" s="204" t="str">
        <f>IF(AD103="承認",T105,"")</f>
        <v/>
      </c>
      <c r="AL105" s="205"/>
      <c r="AM105" s="94" t="s">
        <v>15</v>
      </c>
      <c r="AN105" s="136" t="s">
        <v>17</v>
      </c>
      <c r="AO105" s="137"/>
      <c r="AP105" s="192"/>
      <c r="AQ105" s="147"/>
      <c r="AR105" s="147"/>
      <c r="AS105" s="190"/>
      <c r="AT105" s="192"/>
      <c r="AU105" s="147"/>
      <c r="AV105" s="68">
        <f t="shared" ref="AV105" si="184">CC105</f>
        <v>0</v>
      </c>
      <c r="AW105" s="190"/>
      <c r="AX105" s="154"/>
      <c r="AY105" s="155"/>
      <c r="AZ105" s="156"/>
      <c r="BA105" s="133"/>
      <c r="BB105" s="134"/>
      <c r="BC105" s="134"/>
      <c r="BD105" s="134"/>
      <c r="BE105" s="134"/>
      <c r="BF105" s="134"/>
      <c r="BG105" s="134"/>
      <c r="BH105" s="134"/>
      <c r="BI105" s="134"/>
      <c r="BJ105" s="135"/>
      <c r="BK105" s="82"/>
      <c r="BL105" s="82"/>
      <c r="BM105" s="82"/>
      <c r="BN105" s="82"/>
      <c r="BO105" s="53"/>
      <c r="BP105" s="12"/>
      <c r="BQ105" s="12"/>
      <c r="BR105" s="12"/>
      <c r="BS105" s="12"/>
      <c r="BT105" s="12"/>
      <c r="BU105" s="12"/>
      <c r="BV105" s="12"/>
      <c r="BW105" s="12"/>
      <c r="BX105" s="12"/>
      <c r="BY105" s="12"/>
      <c r="BZ105" s="7">
        <f>IF(AT101+AV102/60-AP104&lt;0,AT101+$CI$7+AV102/60-AP104,AT101+AV102/60-AP104)</f>
        <v>0</v>
      </c>
      <c r="CA105" s="8">
        <f t="shared" ref="CA105" si="185">SUMPRODUCT(BZ105,60)</f>
        <v>0</v>
      </c>
      <c r="CB105">
        <f t="shared" ref="CB105" si="186">ROUNDDOWN(BZ105,0)</f>
        <v>0</v>
      </c>
      <c r="CC105" s="8">
        <f t="shared" ref="CC105" si="187">MOD(CA105,60)</f>
        <v>0</v>
      </c>
      <c r="CD105" s="26"/>
      <c r="CE105" s="18"/>
      <c r="CG105" s="27"/>
      <c r="CH105" s="27"/>
      <c r="CI105" s="27"/>
      <c r="CJ105" s="27"/>
      <c r="CK105" s="27"/>
      <c r="CL105" s="27"/>
      <c r="CM105" s="27"/>
      <c r="CO105" s="27"/>
      <c r="CP105" s="19"/>
      <c r="CS105" s="28">
        <v>57</v>
      </c>
      <c r="CV105"/>
    </row>
    <row r="106" spans="1:105" ht="83.25" hidden="1" customHeight="1" x14ac:dyDescent="0.15">
      <c r="A106" s="173"/>
      <c r="B106" s="174"/>
      <c r="C106" s="174"/>
      <c r="D106" s="174"/>
      <c r="E106" s="174"/>
      <c r="F106" s="174"/>
      <c r="G106" s="174"/>
      <c r="H106" s="105" t="s">
        <v>6</v>
      </c>
      <c r="I106" s="183"/>
      <c r="J106" s="184"/>
      <c r="K106" s="180" t="s">
        <v>4</v>
      </c>
      <c r="L106" s="180"/>
      <c r="M106" s="224"/>
      <c r="N106" s="184"/>
      <c r="O106" s="184"/>
      <c r="P106" s="87" t="s">
        <v>6</v>
      </c>
      <c r="Q106" s="180" t="s">
        <v>16</v>
      </c>
      <c r="R106" s="180"/>
      <c r="S106" s="86"/>
      <c r="T106" s="180" t="s">
        <v>4</v>
      </c>
      <c r="U106" s="180"/>
      <c r="V106" s="86"/>
      <c r="W106" s="89" t="s">
        <v>6</v>
      </c>
      <c r="X106" s="206" t="s">
        <v>17</v>
      </c>
      <c r="Y106" s="207"/>
      <c r="Z106" s="218"/>
      <c r="AA106" s="121" t="s">
        <v>4</v>
      </c>
      <c r="AB106" s="221"/>
      <c r="AC106" s="121" t="s">
        <v>6</v>
      </c>
      <c r="AD106" s="122"/>
      <c r="AE106" s="71" t="str">
        <f>IF(AD106="承認",I106,"")</f>
        <v/>
      </c>
      <c r="AF106" s="72" t="s">
        <v>4</v>
      </c>
      <c r="AG106" s="73" t="str">
        <f>IF(AD106="承認",M106,"")</f>
        <v/>
      </c>
      <c r="AH106" s="72" t="s">
        <v>6</v>
      </c>
      <c r="AI106" s="72" t="s">
        <v>16</v>
      </c>
      <c r="AJ106" s="73" t="str">
        <f>IF(AD106="承認",S106,"")</f>
        <v/>
      </c>
      <c r="AK106" s="74" t="s">
        <v>4</v>
      </c>
      <c r="AL106" s="73" t="str">
        <f>IF(AD106="承認",V106,"")</f>
        <v/>
      </c>
      <c r="AM106" s="75" t="s">
        <v>6</v>
      </c>
      <c r="AN106" s="200" t="s">
        <v>17</v>
      </c>
      <c r="AO106" s="201"/>
      <c r="AP106" s="144"/>
      <c r="AQ106" s="145"/>
      <c r="AR106" s="145"/>
      <c r="AS106" s="101" t="s">
        <v>6</v>
      </c>
      <c r="AT106" s="142">
        <f t="shared" ref="AT106" si="188">IF(AT104-AP107&lt;0,AT103-AP106-1,AT103-AP106)</f>
        <v>15</v>
      </c>
      <c r="AU106" s="143"/>
      <c r="AV106" s="143"/>
      <c r="AW106" s="96" t="s">
        <v>6</v>
      </c>
      <c r="AX106" s="148"/>
      <c r="AY106" s="149"/>
      <c r="AZ106" s="150"/>
      <c r="BA106" s="127" t="str">
        <f t="shared" ref="BA106" si="189">IF(AP107&gt;$AQ$9,"時間単位年休１日の時間数よりも大きい時間数が入力されています。","")</f>
        <v/>
      </c>
      <c r="BB106" s="128"/>
      <c r="BC106" s="128"/>
      <c r="BD106" s="128"/>
      <c r="BE106" s="128"/>
      <c r="BF106" s="128"/>
      <c r="BG106" s="128"/>
      <c r="BH106" s="128"/>
      <c r="BI106" s="128"/>
      <c r="BJ106" s="129"/>
      <c r="BK106" s="82"/>
      <c r="BL106" s="82"/>
      <c r="BM106" s="82"/>
      <c r="BN106" s="82"/>
      <c r="BO106" s="53"/>
      <c r="BP106" s="12"/>
      <c r="BQ106" s="12"/>
      <c r="BR106" s="12"/>
      <c r="BS106" s="12"/>
      <c r="BT106" s="12"/>
      <c r="BU106" s="12"/>
      <c r="BV106" s="12"/>
      <c r="BW106" s="12"/>
      <c r="BX106" s="12"/>
      <c r="BY106" s="12"/>
      <c r="BZ106" s="12"/>
      <c r="CA106" s="50"/>
      <c r="CB106" s="50"/>
      <c r="CC106" s="50"/>
      <c r="CD106" s="26"/>
      <c r="CE106" s="18"/>
      <c r="CG106" s="27">
        <f>SUMPRODUCT(AT103,$CI$7)+AT105</f>
        <v>105</v>
      </c>
      <c r="CH106" s="27">
        <f>IF(E106="",E108,SUMPRODUCT(E106,$CI$7)+E108)</f>
        <v>0</v>
      </c>
      <c r="CI106" s="27">
        <f>SUM(CG106,-CH106)</f>
        <v>105</v>
      </c>
      <c r="CJ106" s="27">
        <f>SUMPRODUCT(CI106,1/$CI$7)</f>
        <v>15</v>
      </c>
      <c r="CK106" s="27">
        <f>ROUNDDOWN(CJ106,0)</f>
        <v>15</v>
      </c>
      <c r="CL106" s="27">
        <f>MOD(CI106,$CI$7)</f>
        <v>0</v>
      </c>
      <c r="CM106" s="27"/>
      <c r="CN106" s="25">
        <f>IF(A106="計画的付与",E106,0)</f>
        <v>0</v>
      </c>
      <c r="CO106" s="27">
        <f>IF(A106="計画的付与",AP106,0)</f>
        <v>0</v>
      </c>
      <c r="CP106" s="19"/>
      <c r="CS106" s="28">
        <v>58</v>
      </c>
      <c r="CV106"/>
    </row>
    <row r="107" spans="1:105" ht="83.25" hidden="1" customHeight="1" x14ac:dyDescent="0.15">
      <c r="A107" s="175"/>
      <c r="B107" s="176"/>
      <c r="C107" s="176"/>
      <c r="D107" s="176"/>
      <c r="E107" s="176"/>
      <c r="F107" s="176"/>
      <c r="G107" s="176"/>
      <c r="H107" s="181" t="s">
        <v>8</v>
      </c>
      <c r="I107" s="185"/>
      <c r="J107" s="186"/>
      <c r="K107" s="180" t="s">
        <v>4</v>
      </c>
      <c r="L107" s="180"/>
      <c r="M107" s="186"/>
      <c r="N107" s="186"/>
      <c r="O107" s="186"/>
      <c r="P107" s="87" t="s">
        <v>6</v>
      </c>
      <c r="Q107" s="209"/>
      <c r="R107" s="210"/>
      <c r="S107" s="88" t="s">
        <v>14</v>
      </c>
      <c r="T107" s="186"/>
      <c r="U107" s="232"/>
      <c r="V107" s="232"/>
      <c r="W107" s="89" t="s">
        <v>15</v>
      </c>
      <c r="X107" s="206" t="s">
        <v>16</v>
      </c>
      <c r="Y107" s="211"/>
      <c r="Z107" s="219"/>
      <c r="AA107" s="146"/>
      <c r="AB107" s="222"/>
      <c r="AC107" s="123"/>
      <c r="AD107" s="124"/>
      <c r="AE107" s="76" t="str">
        <f>IF(AD106="承認",I107,"")</f>
        <v/>
      </c>
      <c r="AF107" s="93" t="s">
        <v>4</v>
      </c>
      <c r="AG107" s="90" t="str">
        <f>IF(AD106="承認",M107,"")</f>
        <v/>
      </c>
      <c r="AH107" s="93" t="s">
        <v>6</v>
      </c>
      <c r="AI107" s="90" t="str">
        <f>IF(AD106="承認",Q107,"")</f>
        <v/>
      </c>
      <c r="AJ107" s="77" t="s">
        <v>14</v>
      </c>
      <c r="AK107" s="202" t="str">
        <f>IF(AD106="承認",T107,"")</f>
        <v/>
      </c>
      <c r="AL107" s="203"/>
      <c r="AM107" s="94" t="s">
        <v>15</v>
      </c>
      <c r="AN107" s="136" t="s">
        <v>16</v>
      </c>
      <c r="AO107" s="137"/>
      <c r="AP107" s="191"/>
      <c r="AQ107" s="121"/>
      <c r="AR107" s="121"/>
      <c r="AS107" s="211" t="s">
        <v>8</v>
      </c>
      <c r="AT107" s="196">
        <f t="shared" ref="AT107" si="190">CB108</f>
        <v>0</v>
      </c>
      <c r="AU107" s="197"/>
      <c r="AV107" s="67"/>
      <c r="AW107" s="212" t="s">
        <v>8</v>
      </c>
      <c r="AX107" s="151"/>
      <c r="AY107" s="152"/>
      <c r="AZ107" s="153"/>
      <c r="BA107" s="130"/>
      <c r="BB107" s="131"/>
      <c r="BC107" s="131"/>
      <c r="BD107" s="131"/>
      <c r="BE107" s="131"/>
      <c r="BF107" s="131"/>
      <c r="BG107" s="131"/>
      <c r="BH107" s="131"/>
      <c r="BI107" s="131"/>
      <c r="BJ107" s="132"/>
      <c r="BK107" s="82"/>
      <c r="BL107" s="82"/>
      <c r="BM107" s="82"/>
      <c r="BN107" s="82"/>
      <c r="BO107" s="54"/>
      <c r="BP107" s="12"/>
      <c r="BQ107" s="12"/>
      <c r="BR107" s="12"/>
      <c r="BS107" s="12"/>
      <c r="BT107" s="12"/>
      <c r="BU107" s="12"/>
      <c r="BV107" s="12"/>
      <c r="BW107" s="12"/>
      <c r="BX107" s="12"/>
      <c r="BY107" s="12"/>
      <c r="BZ107" s="12"/>
      <c r="CA107" s="50"/>
      <c r="CB107" s="50"/>
      <c r="CC107" s="50"/>
      <c r="CD107" s="50"/>
      <c r="CE107" s="18"/>
      <c r="CG107" s="51"/>
      <c r="CH107" s="51"/>
      <c r="CI107" s="51"/>
      <c r="CJ107" s="51"/>
      <c r="CK107" s="51"/>
      <c r="CL107" s="51"/>
      <c r="CM107" s="51"/>
      <c r="CN107" s="49"/>
      <c r="CO107" s="51"/>
      <c r="CP107" s="51"/>
      <c r="CS107" s="28"/>
      <c r="CV107"/>
    </row>
    <row r="108" spans="1:105" ht="83.25" hidden="1" customHeight="1" x14ac:dyDescent="0.15">
      <c r="A108" s="177"/>
      <c r="B108" s="178"/>
      <c r="C108" s="178"/>
      <c r="D108" s="178"/>
      <c r="E108" s="178"/>
      <c r="F108" s="178"/>
      <c r="G108" s="178"/>
      <c r="H108" s="182"/>
      <c r="I108" s="231"/>
      <c r="J108" s="187"/>
      <c r="K108" s="179" t="s">
        <v>4</v>
      </c>
      <c r="L108" s="179"/>
      <c r="M108" s="187"/>
      <c r="N108" s="187"/>
      <c r="O108" s="187"/>
      <c r="P108" s="94" t="s">
        <v>6</v>
      </c>
      <c r="Q108" s="187"/>
      <c r="R108" s="188"/>
      <c r="S108" s="91" t="s">
        <v>14</v>
      </c>
      <c r="T108" s="187"/>
      <c r="U108" s="188"/>
      <c r="V108" s="188"/>
      <c r="W108" s="70" t="s">
        <v>15</v>
      </c>
      <c r="X108" s="189" t="s">
        <v>17</v>
      </c>
      <c r="Y108" s="190"/>
      <c r="Z108" s="220"/>
      <c r="AA108" s="147"/>
      <c r="AB108" s="223"/>
      <c r="AC108" s="125"/>
      <c r="AD108" s="126"/>
      <c r="AE108" s="78" t="str">
        <f>IF(AD106="承認",I108,"")</f>
        <v/>
      </c>
      <c r="AF108" s="93" t="s">
        <v>4</v>
      </c>
      <c r="AG108" s="98" t="str">
        <f>IF(AD106="承認",M108,"")</f>
        <v/>
      </c>
      <c r="AH108" s="93" t="s">
        <v>6</v>
      </c>
      <c r="AI108" s="92" t="str">
        <f>IF(AD106="承認",Q108,"")</f>
        <v/>
      </c>
      <c r="AJ108" s="79" t="s">
        <v>14</v>
      </c>
      <c r="AK108" s="204" t="str">
        <f>IF(AD106="承認",T108,"")</f>
        <v/>
      </c>
      <c r="AL108" s="205"/>
      <c r="AM108" s="94" t="s">
        <v>15</v>
      </c>
      <c r="AN108" s="136" t="s">
        <v>17</v>
      </c>
      <c r="AO108" s="137"/>
      <c r="AP108" s="192"/>
      <c r="AQ108" s="147"/>
      <c r="AR108" s="147"/>
      <c r="AS108" s="190"/>
      <c r="AT108" s="192"/>
      <c r="AU108" s="147"/>
      <c r="AV108" s="68">
        <f t="shared" ref="AV108" si="191">CC108</f>
        <v>0</v>
      </c>
      <c r="AW108" s="190"/>
      <c r="AX108" s="154"/>
      <c r="AY108" s="155"/>
      <c r="AZ108" s="156"/>
      <c r="BA108" s="133"/>
      <c r="BB108" s="134"/>
      <c r="BC108" s="134"/>
      <c r="BD108" s="134"/>
      <c r="BE108" s="134"/>
      <c r="BF108" s="134"/>
      <c r="BG108" s="134"/>
      <c r="BH108" s="134"/>
      <c r="BI108" s="134"/>
      <c r="BJ108" s="135"/>
      <c r="BK108" s="82"/>
      <c r="BL108" s="82"/>
      <c r="BM108" s="82"/>
      <c r="BN108" s="82"/>
      <c r="BO108" s="53"/>
      <c r="BP108" s="12"/>
      <c r="BQ108" s="12"/>
      <c r="BR108" s="12"/>
      <c r="BS108" s="12"/>
      <c r="BT108" s="12"/>
      <c r="BU108" s="12"/>
      <c r="BV108" s="12"/>
      <c r="BW108" s="12"/>
      <c r="BX108" s="12"/>
      <c r="BY108" s="12"/>
      <c r="BZ108" s="7">
        <f>IF(AT104+AV105/60-AP107&lt;0,AT104+$CI$7+AV105/60-AP107,AT104+AV105/60-AP107)</f>
        <v>0</v>
      </c>
      <c r="CA108" s="8">
        <f t="shared" ref="CA108" si="192">SUMPRODUCT(BZ108,60)</f>
        <v>0</v>
      </c>
      <c r="CB108">
        <f t="shared" ref="CB108" si="193">ROUNDDOWN(BZ108,0)</f>
        <v>0</v>
      </c>
      <c r="CC108" s="8">
        <f t="shared" ref="CC108" si="194">MOD(CA108,60)</f>
        <v>0</v>
      </c>
      <c r="CD108" s="26"/>
      <c r="CE108" s="18"/>
      <c r="CG108" s="27"/>
      <c r="CH108" s="27"/>
      <c r="CI108" s="27"/>
      <c r="CJ108" s="27"/>
      <c r="CK108" s="27"/>
      <c r="CL108" s="27"/>
      <c r="CM108" s="27"/>
      <c r="CO108" s="27"/>
      <c r="CP108" s="19"/>
      <c r="CS108" s="28">
        <v>59</v>
      </c>
      <c r="CV108"/>
    </row>
    <row r="109" spans="1:105" ht="83.25" hidden="1" customHeight="1" x14ac:dyDescent="0.15">
      <c r="A109" s="173"/>
      <c r="B109" s="174"/>
      <c r="C109" s="174"/>
      <c r="D109" s="174"/>
      <c r="E109" s="174"/>
      <c r="F109" s="174"/>
      <c r="G109" s="174"/>
      <c r="H109" s="105" t="s">
        <v>6</v>
      </c>
      <c r="I109" s="183"/>
      <c r="J109" s="184"/>
      <c r="K109" s="180" t="s">
        <v>4</v>
      </c>
      <c r="L109" s="180"/>
      <c r="M109" s="224"/>
      <c r="N109" s="184"/>
      <c r="O109" s="184"/>
      <c r="P109" s="87" t="s">
        <v>6</v>
      </c>
      <c r="Q109" s="180" t="s">
        <v>16</v>
      </c>
      <c r="R109" s="180"/>
      <c r="S109" s="86"/>
      <c r="T109" s="180" t="s">
        <v>4</v>
      </c>
      <c r="U109" s="180"/>
      <c r="V109" s="86"/>
      <c r="W109" s="89" t="s">
        <v>6</v>
      </c>
      <c r="X109" s="206" t="s">
        <v>17</v>
      </c>
      <c r="Y109" s="207"/>
      <c r="Z109" s="218"/>
      <c r="AA109" s="121" t="s">
        <v>4</v>
      </c>
      <c r="AB109" s="221"/>
      <c r="AC109" s="121" t="s">
        <v>6</v>
      </c>
      <c r="AD109" s="122"/>
      <c r="AE109" s="71" t="str">
        <f>IF(AD109="承認",I109,"")</f>
        <v/>
      </c>
      <c r="AF109" s="72" t="s">
        <v>4</v>
      </c>
      <c r="AG109" s="73" t="str">
        <f>IF(AD109="承認",M109,"")</f>
        <v/>
      </c>
      <c r="AH109" s="72" t="s">
        <v>6</v>
      </c>
      <c r="AI109" s="72" t="s">
        <v>16</v>
      </c>
      <c r="AJ109" s="73" t="str">
        <f>IF(AD109="承認",S109,"")</f>
        <v/>
      </c>
      <c r="AK109" s="74" t="s">
        <v>4</v>
      </c>
      <c r="AL109" s="73" t="str">
        <f>IF(AD109="承認",V109,"")</f>
        <v/>
      </c>
      <c r="AM109" s="75" t="s">
        <v>6</v>
      </c>
      <c r="AN109" s="200" t="s">
        <v>17</v>
      </c>
      <c r="AO109" s="201"/>
      <c r="AP109" s="144"/>
      <c r="AQ109" s="145"/>
      <c r="AR109" s="145"/>
      <c r="AS109" s="101" t="s">
        <v>6</v>
      </c>
      <c r="AT109" s="142">
        <f t="shared" ref="AT109" si="195">IF(AT107-AP110&lt;0,AT106-AP109-1,AT106-AP109)</f>
        <v>15</v>
      </c>
      <c r="AU109" s="143"/>
      <c r="AV109" s="143"/>
      <c r="AW109" s="96" t="s">
        <v>6</v>
      </c>
      <c r="AX109" s="148"/>
      <c r="AY109" s="149"/>
      <c r="AZ109" s="150"/>
      <c r="BA109" s="127" t="str">
        <f t="shared" ref="BA109" si="196">IF(AP110&gt;$AQ$9,"時間単位年休１日の時間数よりも大きい時間数が入力されています。","")</f>
        <v/>
      </c>
      <c r="BB109" s="128"/>
      <c r="BC109" s="128"/>
      <c r="BD109" s="128"/>
      <c r="BE109" s="128"/>
      <c r="BF109" s="128"/>
      <c r="BG109" s="128"/>
      <c r="BH109" s="128"/>
      <c r="BI109" s="128"/>
      <c r="BJ109" s="129"/>
      <c r="BK109" s="82"/>
      <c r="BL109" s="82"/>
      <c r="BM109" s="82"/>
      <c r="BN109" s="82"/>
      <c r="BO109" s="53"/>
      <c r="BP109" s="12"/>
      <c r="BQ109" s="12"/>
      <c r="BR109" s="12"/>
      <c r="BS109" s="12"/>
      <c r="BT109" s="12"/>
      <c r="BU109" s="12"/>
      <c r="BV109" s="12"/>
      <c r="BW109" s="12"/>
      <c r="BX109" s="12"/>
      <c r="BY109" s="12"/>
      <c r="BZ109" s="12"/>
      <c r="CA109" s="50"/>
      <c r="CB109" s="50"/>
      <c r="CC109" s="50"/>
      <c r="CD109" s="26"/>
      <c r="CE109" s="18"/>
      <c r="CG109" s="27">
        <f>SUMPRODUCT(AT106,$CI$7)+AT108</f>
        <v>105</v>
      </c>
      <c r="CH109" s="27">
        <f>IF(E109="",E111,SUMPRODUCT(E109,$CI$7)+E111)</f>
        <v>0</v>
      </c>
      <c r="CI109" s="27">
        <f>SUM(CG109,-CH109)</f>
        <v>105</v>
      </c>
      <c r="CJ109" s="27">
        <f>SUMPRODUCT(CI109,1/$CI$7)</f>
        <v>15</v>
      </c>
      <c r="CK109" s="27">
        <f>ROUNDDOWN(CJ109,0)</f>
        <v>15</v>
      </c>
      <c r="CL109" s="27">
        <f>MOD(CI109,$CI$7)</f>
        <v>0</v>
      </c>
      <c r="CM109" s="27"/>
      <c r="CN109" s="25">
        <f>IF(A109="計画的付与",E109,0)</f>
        <v>0</v>
      </c>
      <c r="CO109" s="27">
        <f>IF(A109="計画的付与",AP109,0)</f>
        <v>0</v>
      </c>
      <c r="CP109" s="19"/>
      <c r="CV109"/>
    </row>
    <row r="110" spans="1:105" ht="83.25" hidden="1" customHeight="1" x14ac:dyDescent="0.15">
      <c r="A110" s="175"/>
      <c r="B110" s="176"/>
      <c r="C110" s="176"/>
      <c r="D110" s="176"/>
      <c r="E110" s="176"/>
      <c r="F110" s="176"/>
      <c r="G110" s="176"/>
      <c r="H110" s="181" t="s">
        <v>8</v>
      </c>
      <c r="I110" s="185"/>
      <c r="J110" s="186"/>
      <c r="K110" s="180" t="s">
        <v>4</v>
      </c>
      <c r="L110" s="180"/>
      <c r="M110" s="186"/>
      <c r="N110" s="186"/>
      <c r="O110" s="186"/>
      <c r="P110" s="87" t="s">
        <v>6</v>
      </c>
      <c r="Q110" s="209"/>
      <c r="R110" s="210"/>
      <c r="S110" s="88" t="s">
        <v>14</v>
      </c>
      <c r="T110" s="186"/>
      <c r="U110" s="232"/>
      <c r="V110" s="232"/>
      <c r="W110" s="89" t="s">
        <v>15</v>
      </c>
      <c r="X110" s="206" t="s">
        <v>16</v>
      </c>
      <c r="Y110" s="211"/>
      <c r="Z110" s="219"/>
      <c r="AA110" s="146"/>
      <c r="AB110" s="222"/>
      <c r="AC110" s="123"/>
      <c r="AD110" s="124"/>
      <c r="AE110" s="76" t="str">
        <f>IF(AD109="承認",I110,"")</f>
        <v/>
      </c>
      <c r="AF110" s="93" t="s">
        <v>4</v>
      </c>
      <c r="AG110" s="90" t="str">
        <f>IF(AD109="承認",M110,"")</f>
        <v/>
      </c>
      <c r="AH110" s="93" t="s">
        <v>6</v>
      </c>
      <c r="AI110" s="90" t="str">
        <f>IF(AD109="承認",Q110,"")</f>
        <v/>
      </c>
      <c r="AJ110" s="77" t="s">
        <v>14</v>
      </c>
      <c r="AK110" s="202" t="str">
        <f>IF(AD109="承認",T110,"")</f>
        <v/>
      </c>
      <c r="AL110" s="203"/>
      <c r="AM110" s="94" t="s">
        <v>15</v>
      </c>
      <c r="AN110" s="136" t="s">
        <v>16</v>
      </c>
      <c r="AO110" s="137"/>
      <c r="AP110" s="191"/>
      <c r="AQ110" s="121"/>
      <c r="AR110" s="121"/>
      <c r="AS110" s="211" t="s">
        <v>8</v>
      </c>
      <c r="AT110" s="196">
        <f t="shared" ref="AT110" si="197">CB111</f>
        <v>0</v>
      </c>
      <c r="AU110" s="197"/>
      <c r="AV110" s="67"/>
      <c r="AW110" s="212" t="s">
        <v>8</v>
      </c>
      <c r="AX110" s="151"/>
      <c r="AY110" s="152"/>
      <c r="AZ110" s="153"/>
      <c r="BA110" s="130"/>
      <c r="BB110" s="131"/>
      <c r="BC110" s="131"/>
      <c r="BD110" s="131"/>
      <c r="BE110" s="131"/>
      <c r="BF110" s="131"/>
      <c r="BG110" s="131"/>
      <c r="BH110" s="131"/>
      <c r="BI110" s="131"/>
      <c r="BJ110" s="132"/>
      <c r="BK110" s="82"/>
      <c r="BL110" s="82"/>
      <c r="BM110" s="82"/>
      <c r="BN110" s="82"/>
      <c r="BO110" s="54"/>
      <c r="BP110" s="12"/>
      <c r="BQ110" s="12"/>
      <c r="BR110" s="12"/>
      <c r="BS110" s="12"/>
      <c r="BT110" s="12"/>
      <c r="BU110" s="12"/>
      <c r="BV110" s="12"/>
      <c r="BW110" s="12"/>
      <c r="BX110" s="12"/>
      <c r="BY110" s="12"/>
      <c r="BZ110" s="12"/>
      <c r="CA110" s="50"/>
      <c r="CB110" s="50"/>
      <c r="CC110" s="50"/>
      <c r="CD110" s="50"/>
      <c r="CE110" s="18"/>
      <c r="CG110" s="51"/>
      <c r="CH110" s="51"/>
      <c r="CI110" s="51"/>
      <c r="CJ110" s="51"/>
      <c r="CK110" s="51"/>
      <c r="CL110" s="51"/>
      <c r="CM110" s="51"/>
      <c r="CN110" s="49"/>
      <c r="CO110" s="51"/>
      <c r="CP110" s="51"/>
      <c r="CV110"/>
    </row>
    <row r="111" spans="1:105" ht="83.25" hidden="1" customHeight="1" thickBot="1" x14ac:dyDescent="0.2">
      <c r="A111" s="177"/>
      <c r="B111" s="178"/>
      <c r="C111" s="178"/>
      <c r="D111" s="178"/>
      <c r="E111" s="178"/>
      <c r="F111" s="178"/>
      <c r="G111" s="178"/>
      <c r="H111" s="182"/>
      <c r="I111" s="231"/>
      <c r="J111" s="187"/>
      <c r="K111" s="179" t="s">
        <v>4</v>
      </c>
      <c r="L111" s="179"/>
      <c r="M111" s="187"/>
      <c r="N111" s="187"/>
      <c r="O111" s="187"/>
      <c r="P111" s="94" t="s">
        <v>6</v>
      </c>
      <c r="Q111" s="187"/>
      <c r="R111" s="188"/>
      <c r="S111" s="91" t="s">
        <v>14</v>
      </c>
      <c r="T111" s="187"/>
      <c r="U111" s="188"/>
      <c r="V111" s="188"/>
      <c r="W111" s="70" t="s">
        <v>15</v>
      </c>
      <c r="X111" s="189" t="s">
        <v>17</v>
      </c>
      <c r="Y111" s="190"/>
      <c r="Z111" s="220"/>
      <c r="AA111" s="147"/>
      <c r="AB111" s="223"/>
      <c r="AC111" s="125"/>
      <c r="AD111" s="126"/>
      <c r="AE111" s="78" t="str">
        <f>IF(AD109="承認",I111,"")</f>
        <v/>
      </c>
      <c r="AF111" s="93" t="s">
        <v>4</v>
      </c>
      <c r="AG111" s="98" t="str">
        <f>IF(AD109="承認",M111,"")</f>
        <v/>
      </c>
      <c r="AH111" s="93" t="s">
        <v>6</v>
      </c>
      <c r="AI111" s="92" t="str">
        <f>IF(AD109="承認",Q111,"")</f>
        <v/>
      </c>
      <c r="AJ111" s="79" t="s">
        <v>14</v>
      </c>
      <c r="AK111" s="204" t="str">
        <f>IF(AD109="承認",T111,"")</f>
        <v/>
      </c>
      <c r="AL111" s="205"/>
      <c r="AM111" s="94" t="s">
        <v>15</v>
      </c>
      <c r="AN111" s="136" t="s">
        <v>17</v>
      </c>
      <c r="AO111" s="137"/>
      <c r="AP111" s="192"/>
      <c r="AQ111" s="147"/>
      <c r="AR111" s="147"/>
      <c r="AS111" s="190"/>
      <c r="AT111" s="192"/>
      <c r="AU111" s="147"/>
      <c r="AV111" s="68">
        <f t="shared" ref="AV111" si="198">CC111</f>
        <v>0</v>
      </c>
      <c r="AW111" s="190"/>
      <c r="AX111" s="154"/>
      <c r="AY111" s="155"/>
      <c r="AZ111" s="156"/>
      <c r="BA111" s="133"/>
      <c r="BB111" s="134"/>
      <c r="BC111" s="134"/>
      <c r="BD111" s="134"/>
      <c r="BE111" s="134"/>
      <c r="BF111" s="134"/>
      <c r="BG111" s="134"/>
      <c r="BH111" s="134"/>
      <c r="BI111" s="134"/>
      <c r="BJ111" s="135"/>
      <c r="BK111" s="82"/>
      <c r="BL111" s="82"/>
      <c r="BM111" s="82"/>
      <c r="BN111" s="82"/>
      <c r="BO111" s="53"/>
      <c r="BP111" s="12"/>
      <c r="BQ111" s="12"/>
      <c r="BR111" s="12"/>
      <c r="BS111" s="12"/>
      <c r="BT111" s="12"/>
      <c r="BU111" s="12"/>
      <c r="BV111" s="12"/>
      <c r="BW111" s="12"/>
      <c r="BX111" s="12"/>
      <c r="BY111" s="12"/>
      <c r="BZ111" s="7">
        <f>IF(AT107+AV108/60-AP110&lt;0,AT107+$CI$7+AV108/60-AP110,AT107+AV108/60-AP110)</f>
        <v>0</v>
      </c>
      <c r="CA111" s="8">
        <f t="shared" ref="CA111" si="199">SUMPRODUCT(BZ111,60)</f>
        <v>0</v>
      </c>
      <c r="CB111">
        <f t="shared" ref="CB111" si="200">ROUNDDOWN(BZ111,0)</f>
        <v>0</v>
      </c>
      <c r="CC111" s="8">
        <f t="shared" ref="CC111" si="201">MOD(CA111,60)</f>
        <v>0</v>
      </c>
      <c r="CD111" s="26"/>
      <c r="CE111" s="18"/>
      <c r="CG111" s="27"/>
      <c r="CH111" s="27"/>
      <c r="CI111" s="27"/>
      <c r="CJ111" s="27"/>
      <c r="CK111" s="27"/>
      <c r="CL111" s="27"/>
      <c r="CM111" s="27"/>
      <c r="CO111" s="27"/>
      <c r="CP111" s="19"/>
      <c r="CV111"/>
    </row>
    <row r="112" spans="1:105" ht="83.25" hidden="1" customHeight="1" x14ac:dyDescent="0.15">
      <c r="A112" s="173"/>
      <c r="B112" s="174"/>
      <c r="C112" s="174"/>
      <c r="D112" s="174"/>
      <c r="E112" s="174"/>
      <c r="F112" s="174"/>
      <c r="G112" s="174"/>
      <c r="H112" s="105" t="s">
        <v>6</v>
      </c>
      <c r="I112" s="183"/>
      <c r="J112" s="184"/>
      <c r="K112" s="180" t="s">
        <v>4</v>
      </c>
      <c r="L112" s="180"/>
      <c r="M112" s="224"/>
      <c r="N112" s="184"/>
      <c r="O112" s="184"/>
      <c r="P112" s="87" t="s">
        <v>6</v>
      </c>
      <c r="Q112" s="180" t="s">
        <v>16</v>
      </c>
      <c r="R112" s="180"/>
      <c r="S112" s="86"/>
      <c r="T112" s="180" t="s">
        <v>4</v>
      </c>
      <c r="U112" s="180"/>
      <c r="V112" s="86"/>
      <c r="W112" s="89" t="s">
        <v>6</v>
      </c>
      <c r="X112" s="206" t="s">
        <v>17</v>
      </c>
      <c r="Y112" s="207"/>
      <c r="Z112" s="218"/>
      <c r="AA112" s="121" t="s">
        <v>4</v>
      </c>
      <c r="AB112" s="221"/>
      <c r="AC112" s="121" t="s">
        <v>6</v>
      </c>
      <c r="AD112" s="122"/>
      <c r="AE112" s="71" t="str">
        <f>IF(AD112="承認",I112,"")</f>
        <v/>
      </c>
      <c r="AF112" s="72" t="s">
        <v>4</v>
      </c>
      <c r="AG112" s="73" t="str">
        <f>IF(AD112="承認",M112,"")</f>
        <v/>
      </c>
      <c r="AH112" s="72" t="s">
        <v>6</v>
      </c>
      <c r="AI112" s="72" t="s">
        <v>16</v>
      </c>
      <c r="AJ112" s="73" t="str">
        <f>IF(AD112="承認",S112,"")</f>
        <v/>
      </c>
      <c r="AK112" s="74" t="s">
        <v>4</v>
      </c>
      <c r="AL112" s="73" t="str">
        <f>IF(AD112="承認",V112,"")</f>
        <v/>
      </c>
      <c r="AM112" s="75" t="s">
        <v>6</v>
      </c>
      <c r="AN112" s="200" t="s">
        <v>17</v>
      </c>
      <c r="AO112" s="201"/>
      <c r="AP112" s="144"/>
      <c r="AQ112" s="145"/>
      <c r="AR112" s="145"/>
      <c r="AS112" s="101" t="s">
        <v>6</v>
      </c>
      <c r="AT112" s="142">
        <f t="shared" ref="AT112" si="202">IF(AT110-AP113&lt;0,AT109-AP112-1,AT109-AP112)</f>
        <v>15</v>
      </c>
      <c r="AU112" s="143"/>
      <c r="AV112" s="143"/>
      <c r="AW112" s="96" t="s">
        <v>6</v>
      </c>
      <c r="AX112" s="148"/>
      <c r="AY112" s="149"/>
      <c r="AZ112" s="150"/>
      <c r="BA112" s="127" t="str">
        <f t="shared" ref="BA112" si="203">IF(AP113&gt;$AQ$9,"時間単位年休１日の時間数よりも大きい時間数が入力されています。","")</f>
        <v/>
      </c>
      <c r="BB112" s="128"/>
      <c r="BC112" s="128"/>
      <c r="BD112" s="128"/>
      <c r="BE112" s="128"/>
      <c r="BF112" s="128"/>
      <c r="BG112" s="128"/>
      <c r="BH112" s="128"/>
      <c r="BI112" s="128"/>
      <c r="BJ112" s="129"/>
      <c r="BK112" s="82"/>
      <c r="BL112" s="82"/>
      <c r="BM112" s="82"/>
      <c r="BN112" s="82"/>
      <c r="BO112" s="53"/>
      <c r="BP112" s="12"/>
      <c r="BQ112" s="12"/>
      <c r="BR112" s="12"/>
      <c r="BS112" s="12"/>
      <c r="BT112" s="12"/>
      <c r="BU112" s="12"/>
      <c r="BV112" s="12"/>
      <c r="BW112" s="12"/>
      <c r="BX112" s="12"/>
      <c r="BY112" s="12"/>
      <c r="BZ112" s="12"/>
      <c r="CA112" s="50"/>
      <c r="CB112" s="50"/>
      <c r="CC112" s="50"/>
      <c r="CD112" s="26"/>
      <c r="CE112" s="18"/>
      <c r="CG112" s="27">
        <f>SUMPRODUCT(AT109,$CI$7)+AT111</f>
        <v>105</v>
      </c>
      <c r="CH112" s="27">
        <f>IF(E112="",E114,SUMPRODUCT(E112,$CI$7)+E114)</f>
        <v>0</v>
      </c>
      <c r="CI112" s="27">
        <f>SUM(CG112,-CH112)</f>
        <v>105</v>
      </c>
      <c r="CJ112" s="27">
        <f>SUMPRODUCT(CI112,1/$CI$7)</f>
        <v>15</v>
      </c>
      <c r="CK112" s="27">
        <f>ROUNDDOWN(CJ112,0)</f>
        <v>15</v>
      </c>
      <c r="CL112" s="27">
        <f>MOD(CI112,$CI$7)</f>
        <v>0</v>
      </c>
      <c r="CM112" s="27"/>
      <c r="CN112" s="25">
        <f>IF(A112="計画的付与",E112,0)</f>
        <v>0</v>
      </c>
      <c r="CO112" s="27">
        <f>IF(A112="計画的付与",AP112,0)</f>
        <v>0</v>
      </c>
      <c r="CP112" s="19"/>
      <c r="CQ112" s="10"/>
      <c r="CR112" s="10"/>
      <c r="CS112" s="10"/>
      <c r="CT112" s="10"/>
      <c r="CU112" s="10"/>
      <c r="CW112" s="10"/>
      <c r="CX112" s="10"/>
      <c r="CY112" s="10"/>
      <c r="CZ112" s="10"/>
      <c r="DA112" s="10"/>
    </row>
    <row r="113" spans="1:105" ht="83.25" hidden="1" customHeight="1" x14ac:dyDescent="0.15">
      <c r="A113" s="175"/>
      <c r="B113" s="176"/>
      <c r="C113" s="176"/>
      <c r="D113" s="176"/>
      <c r="E113" s="176"/>
      <c r="F113" s="176"/>
      <c r="G113" s="176"/>
      <c r="H113" s="181" t="s">
        <v>8</v>
      </c>
      <c r="I113" s="185"/>
      <c r="J113" s="186"/>
      <c r="K113" s="180" t="s">
        <v>4</v>
      </c>
      <c r="L113" s="180"/>
      <c r="M113" s="186"/>
      <c r="N113" s="186"/>
      <c r="O113" s="186"/>
      <c r="P113" s="87" t="s">
        <v>6</v>
      </c>
      <c r="Q113" s="209"/>
      <c r="R113" s="210"/>
      <c r="S113" s="88" t="s">
        <v>14</v>
      </c>
      <c r="T113" s="186"/>
      <c r="U113" s="232"/>
      <c r="V113" s="232"/>
      <c r="W113" s="89" t="s">
        <v>15</v>
      </c>
      <c r="X113" s="206" t="s">
        <v>16</v>
      </c>
      <c r="Y113" s="211"/>
      <c r="Z113" s="219"/>
      <c r="AA113" s="146"/>
      <c r="AB113" s="222"/>
      <c r="AC113" s="123"/>
      <c r="AD113" s="124"/>
      <c r="AE113" s="76" t="str">
        <f>IF(AD112="承認",I113,"")</f>
        <v/>
      </c>
      <c r="AF113" s="93" t="s">
        <v>4</v>
      </c>
      <c r="AG113" s="90" t="str">
        <f>IF(AD112="承認",M113,"")</f>
        <v/>
      </c>
      <c r="AH113" s="93" t="s">
        <v>6</v>
      </c>
      <c r="AI113" s="90" t="str">
        <f>IF(AD112="承認",Q113,"")</f>
        <v/>
      </c>
      <c r="AJ113" s="77" t="s">
        <v>14</v>
      </c>
      <c r="AK113" s="202" t="str">
        <f>IF(AD112="承認",T113,"")</f>
        <v/>
      </c>
      <c r="AL113" s="203"/>
      <c r="AM113" s="94" t="s">
        <v>15</v>
      </c>
      <c r="AN113" s="136" t="s">
        <v>16</v>
      </c>
      <c r="AO113" s="137"/>
      <c r="AP113" s="191"/>
      <c r="AQ113" s="121"/>
      <c r="AR113" s="121"/>
      <c r="AS113" s="211" t="s">
        <v>8</v>
      </c>
      <c r="AT113" s="196">
        <f t="shared" ref="AT113" si="204">CB114</f>
        <v>0</v>
      </c>
      <c r="AU113" s="197"/>
      <c r="AV113" s="67"/>
      <c r="AW113" s="212" t="s">
        <v>8</v>
      </c>
      <c r="AX113" s="151"/>
      <c r="AY113" s="152"/>
      <c r="AZ113" s="153"/>
      <c r="BA113" s="130"/>
      <c r="BB113" s="131"/>
      <c r="BC113" s="131"/>
      <c r="BD113" s="131"/>
      <c r="BE113" s="131"/>
      <c r="BF113" s="131"/>
      <c r="BG113" s="131"/>
      <c r="BH113" s="131"/>
      <c r="BI113" s="131"/>
      <c r="BJ113" s="132"/>
      <c r="BK113" s="82"/>
      <c r="BL113" s="82"/>
      <c r="BM113" s="82"/>
      <c r="BN113" s="82"/>
      <c r="BO113" s="54"/>
      <c r="BP113" s="12"/>
      <c r="BQ113" s="12"/>
      <c r="BR113" s="12"/>
      <c r="BS113" s="12"/>
      <c r="BT113" s="12"/>
      <c r="BU113" s="12"/>
      <c r="BV113" s="12"/>
      <c r="BW113" s="12"/>
      <c r="BX113" s="12"/>
      <c r="BY113" s="12"/>
      <c r="BZ113" s="12"/>
      <c r="CA113" s="50"/>
      <c r="CB113" s="50"/>
      <c r="CC113" s="50"/>
      <c r="CD113" s="50"/>
      <c r="CE113" s="18"/>
      <c r="CG113" s="51"/>
      <c r="CH113" s="51"/>
      <c r="CI113" s="51"/>
      <c r="CJ113" s="51"/>
      <c r="CK113" s="51"/>
      <c r="CL113" s="51"/>
      <c r="CM113" s="51"/>
      <c r="CN113" s="49"/>
      <c r="CO113" s="51"/>
      <c r="CP113" s="51"/>
      <c r="CQ113" s="51"/>
      <c r="CR113" s="51"/>
      <c r="CS113" s="51"/>
      <c r="CT113" s="51"/>
      <c r="CU113" s="51"/>
      <c r="CV113" s="51"/>
      <c r="CW113" s="51"/>
      <c r="CX113" s="51"/>
      <c r="CY113" s="51"/>
      <c r="CZ113" s="51"/>
      <c r="DA113" s="51"/>
    </row>
    <row r="114" spans="1:105" ht="83.25" hidden="1" customHeight="1" x14ac:dyDescent="0.15">
      <c r="A114" s="177"/>
      <c r="B114" s="178"/>
      <c r="C114" s="178"/>
      <c r="D114" s="178"/>
      <c r="E114" s="178"/>
      <c r="F114" s="178"/>
      <c r="G114" s="178"/>
      <c r="H114" s="182"/>
      <c r="I114" s="231"/>
      <c r="J114" s="187"/>
      <c r="K114" s="179" t="s">
        <v>4</v>
      </c>
      <c r="L114" s="179"/>
      <c r="M114" s="187"/>
      <c r="N114" s="187"/>
      <c r="O114" s="187"/>
      <c r="P114" s="94" t="s">
        <v>6</v>
      </c>
      <c r="Q114" s="187"/>
      <c r="R114" s="188"/>
      <c r="S114" s="91" t="s">
        <v>14</v>
      </c>
      <c r="T114" s="187"/>
      <c r="U114" s="188"/>
      <c r="V114" s="188"/>
      <c r="W114" s="70" t="s">
        <v>15</v>
      </c>
      <c r="X114" s="189" t="s">
        <v>17</v>
      </c>
      <c r="Y114" s="190"/>
      <c r="Z114" s="220"/>
      <c r="AA114" s="147"/>
      <c r="AB114" s="223"/>
      <c r="AC114" s="125"/>
      <c r="AD114" s="126"/>
      <c r="AE114" s="78" t="str">
        <f>IF(AD112="承認",I114,"")</f>
        <v/>
      </c>
      <c r="AF114" s="93" t="s">
        <v>4</v>
      </c>
      <c r="AG114" s="98" t="str">
        <f>IF(AD112="承認",M114,"")</f>
        <v/>
      </c>
      <c r="AH114" s="93" t="s">
        <v>6</v>
      </c>
      <c r="AI114" s="92" t="str">
        <f>IF(AD112="承認",Q114,"")</f>
        <v/>
      </c>
      <c r="AJ114" s="79" t="s">
        <v>14</v>
      </c>
      <c r="AK114" s="204" t="str">
        <f>IF(AD112="承認",T114,"")</f>
        <v/>
      </c>
      <c r="AL114" s="205"/>
      <c r="AM114" s="94" t="s">
        <v>15</v>
      </c>
      <c r="AN114" s="136" t="s">
        <v>17</v>
      </c>
      <c r="AO114" s="137"/>
      <c r="AP114" s="192"/>
      <c r="AQ114" s="147"/>
      <c r="AR114" s="147"/>
      <c r="AS114" s="190"/>
      <c r="AT114" s="192"/>
      <c r="AU114" s="147"/>
      <c r="AV114" s="68">
        <f t="shared" ref="AV114" si="205">CC114</f>
        <v>0</v>
      </c>
      <c r="AW114" s="190"/>
      <c r="AX114" s="154"/>
      <c r="AY114" s="155"/>
      <c r="AZ114" s="156"/>
      <c r="BA114" s="133"/>
      <c r="BB114" s="134"/>
      <c r="BC114" s="134"/>
      <c r="BD114" s="134"/>
      <c r="BE114" s="134"/>
      <c r="BF114" s="134"/>
      <c r="BG114" s="134"/>
      <c r="BH114" s="134"/>
      <c r="BI114" s="134"/>
      <c r="BJ114" s="135"/>
      <c r="BK114" s="82"/>
      <c r="BL114" s="82"/>
      <c r="BM114" s="82"/>
      <c r="BN114" s="82"/>
      <c r="BO114" s="53"/>
      <c r="BP114" s="12"/>
      <c r="BQ114" s="12"/>
      <c r="BR114" s="12"/>
      <c r="BS114" s="12"/>
      <c r="BT114" s="12"/>
      <c r="BU114" s="12"/>
      <c r="BV114" s="12"/>
      <c r="BW114" s="12"/>
      <c r="BX114" s="12"/>
      <c r="BY114" s="12"/>
      <c r="BZ114" s="7">
        <f>IF(AT110+AV111/60-AP113&lt;0,AT110+$CI$7+AV111/60-AP113,AT110+AV111/60-AP113)</f>
        <v>0</v>
      </c>
      <c r="CA114" s="8">
        <f t="shared" ref="CA114" si="206">SUMPRODUCT(BZ114,60)</f>
        <v>0</v>
      </c>
      <c r="CB114">
        <f t="shared" ref="CB114" si="207">ROUNDDOWN(BZ114,0)</f>
        <v>0</v>
      </c>
      <c r="CC114" s="8">
        <f t="shared" ref="CC114" si="208">MOD(CA114,60)</f>
        <v>0</v>
      </c>
      <c r="CD114" s="26"/>
      <c r="CE114" s="18"/>
      <c r="CG114" s="27"/>
      <c r="CH114" s="27"/>
      <c r="CI114" s="27"/>
      <c r="CJ114" s="27"/>
      <c r="CK114" s="27"/>
      <c r="CL114" s="27"/>
      <c r="CM114" s="27"/>
      <c r="CO114" s="27"/>
      <c r="CP114" s="19"/>
      <c r="CQ114" s="10"/>
      <c r="CR114" s="10"/>
      <c r="CS114" s="10"/>
      <c r="CT114" s="10"/>
      <c r="CU114" s="10"/>
      <c r="CW114" s="10"/>
      <c r="CX114" s="10"/>
      <c r="CY114" s="10"/>
      <c r="CZ114" s="10"/>
      <c r="DA114" s="10"/>
    </row>
    <row r="115" spans="1:105" ht="83.25" hidden="1" customHeight="1" x14ac:dyDescent="0.15">
      <c r="A115" s="173"/>
      <c r="B115" s="174"/>
      <c r="C115" s="174"/>
      <c r="D115" s="174"/>
      <c r="E115" s="174"/>
      <c r="F115" s="174"/>
      <c r="G115" s="174"/>
      <c r="H115" s="105" t="s">
        <v>6</v>
      </c>
      <c r="I115" s="183"/>
      <c r="J115" s="184"/>
      <c r="K115" s="180" t="s">
        <v>4</v>
      </c>
      <c r="L115" s="180"/>
      <c r="M115" s="224"/>
      <c r="N115" s="184"/>
      <c r="O115" s="184"/>
      <c r="P115" s="87" t="s">
        <v>6</v>
      </c>
      <c r="Q115" s="180" t="s">
        <v>16</v>
      </c>
      <c r="R115" s="180"/>
      <c r="S115" s="86"/>
      <c r="T115" s="180" t="s">
        <v>4</v>
      </c>
      <c r="U115" s="180"/>
      <c r="V115" s="86"/>
      <c r="W115" s="89" t="s">
        <v>6</v>
      </c>
      <c r="X115" s="206" t="s">
        <v>17</v>
      </c>
      <c r="Y115" s="207"/>
      <c r="Z115" s="218"/>
      <c r="AA115" s="121" t="s">
        <v>4</v>
      </c>
      <c r="AB115" s="221"/>
      <c r="AC115" s="121" t="s">
        <v>6</v>
      </c>
      <c r="AD115" s="122"/>
      <c r="AE115" s="71" t="str">
        <f>IF(AD115="承認",I115,"")</f>
        <v/>
      </c>
      <c r="AF115" s="72" t="s">
        <v>4</v>
      </c>
      <c r="AG115" s="73" t="str">
        <f>IF(AD115="承認",M115,"")</f>
        <v/>
      </c>
      <c r="AH115" s="72" t="s">
        <v>6</v>
      </c>
      <c r="AI115" s="72" t="s">
        <v>16</v>
      </c>
      <c r="AJ115" s="73" t="str">
        <f>IF(AD115="承認",S115,"")</f>
        <v/>
      </c>
      <c r="AK115" s="74" t="s">
        <v>4</v>
      </c>
      <c r="AL115" s="73" t="str">
        <f>IF(AD115="承認",V115,"")</f>
        <v/>
      </c>
      <c r="AM115" s="75" t="s">
        <v>6</v>
      </c>
      <c r="AN115" s="200" t="s">
        <v>17</v>
      </c>
      <c r="AO115" s="201"/>
      <c r="AP115" s="144"/>
      <c r="AQ115" s="145"/>
      <c r="AR115" s="145"/>
      <c r="AS115" s="101" t="s">
        <v>6</v>
      </c>
      <c r="AT115" s="142">
        <f t="shared" ref="AT115" si="209">IF(AT113-AP116&lt;0,AT112-AP115-1,AT112-AP115)</f>
        <v>15</v>
      </c>
      <c r="AU115" s="143"/>
      <c r="AV115" s="143"/>
      <c r="AW115" s="96" t="s">
        <v>6</v>
      </c>
      <c r="AX115" s="148"/>
      <c r="AY115" s="149"/>
      <c r="AZ115" s="150"/>
      <c r="BA115" s="127" t="str">
        <f t="shared" ref="BA115" si="210">IF(AP116&gt;$AQ$9,"時間単位年休１日の時間数よりも大きい時間数が入力されています。","")</f>
        <v/>
      </c>
      <c r="BB115" s="128"/>
      <c r="BC115" s="128"/>
      <c r="BD115" s="128"/>
      <c r="BE115" s="128"/>
      <c r="BF115" s="128"/>
      <c r="BG115" s="128"/>
      <c r="BH115" s="128"/>
      <c r="BI115" s="128"/>
      <c r="BJ115" s="129"/>
      <c r="BK115" s="82"/>
      <c r="BL115" s="82"/>
      <c r="BM115" s="82"/>
      <c r="BN115" s="82"/>
      <c r="BO115" s="53"/>
      <c r="BP115" s="12"/>
      <c r="BQ115" s="12"/>
      <c r="BR115" s="12"/>
      <c r="BS115" s="12"/>
      <c r="BT115" s="12"/>
      <c r="BU115" s="12"/>
      <c r="BV115" s="12"/>
      <c r="BW115" s="12"/>
      <c r="BX115" s="12"/>
      <c r="BY115" s="12"/>
      <c r="BZ115" s="12"/>
      <c r="CA115" s="50"/>
      <c r="CB115" s="50"/>
      <c r="CC115" s="50"/>
      <c r="CD115" s="26"/>
      <c r="CE115" s="18"/>
      <c r="CG115" s="27">
        <f>SUMPRODUCT(AT112,$CI$7)+AT114</f>
        <v>105</v>
      </c>
      <c r="CH115" s="27">
        <f>IF(E115="",E117,SUMPRODUCT(E115,$CI$7)+E117)</f>
        <v>0</v>
      </c>
      <c r="CI115" s="27">
        <f>SUM(CG115,-CH115)</f>
        <v>105</v>
      </c>
      <c r="CJ115" s="27">
        <f>SUMPRODUCT(CI115,1/$CI$7)</f>
        <v>15</v>
      </c>
      <c r="CK115" s="27">
        <f>ROUNDDOWN(CJ115,0)</f>
        <v>15</v>
      </c>
      <c r="CL115" s="27">
        <f>MOD(CI115,$CI$7)</f>
        <v>0</v>
      </c>
      <c r="CM115" s="27"/>
      <c r="CN115" s="25">
        <f>IF(A115="計画的付与",E115,0)</f>
        <v>0</v>
      </c>
      <c r="CO115" s="27">
        <f>IF(A115="計画的付与",AP115,0)</f>
        <v>0</v>
      </c>
      <c r="CP115" s="19"/>
      <c r="CQ115" s="10"/>
      <c r="CR115" s="10"/>
      <c r="CS115" s="10"/>
      <c r="CT115" s="10"/>
      <c r="CU115" s="10"/>
      <c r="CW115" s="10"/>
      <c r="CX115" s="10"/>
      <c r="CY115" s="10"/>
      <c r="CZ115" s="10"/>
      <c r="DA115" s="10"/>
    </row>
    <row r="116" spans="1:105" ht="83.25" hidden="1" customHeight="1" x14ac:dyDescent="0.15">
      <c r="A116" s="175"/>
      <c r="B116" s="176"/>
      <c r="C116" s="176"/>
      <c r="D116" s="176"/>
      <c r="E116" s="176"/>
      <c r="F116" s="176"/>
      <c r="G116" s="176"/>
      <c r="H116" s="181" t="s">
        <v>8</v>
      </c>
      <c r="I116" s="185"/>
      <c r="J116" s="186"/>
      <c r="K116" s="180" t="s">
        <v>4</v>
      </c>
      <c r="L116" s="180"/>
      <c r="M116" s="186"/>
      <c r="N116" s="186"/>
      <c r="O116" s="186"/>
      <c r="P116" s="87" t="s">
        <v>6</v>
      </c>
      <c r="Q116" s="209"/>
      <c r="R116" s="210"/>
      <c r="S116" s="88" t="s">
        <v>14</v>
      </c>
      <c r="T116" s="186"/>
      <c r="U116" s="232"/>
      <c r="V116" s="232"/>
      <c r="W116" s="89" t="s">
        <v>15</v>
      </c>
      <c r="X116" s="206" t="s">
        <v>16</v>
      </c>
      <c r="Y116" s="211"/>
      <c r="Z116" s="219"/>
      <c r="AA116" s="146"/>
      <c r="AB116" s="222"/>
      <c r="AC116" s="123"/>
      <c r="AD116" s="124"/>
      <c r="AE116" s="76" t="str">
        <f>IF(AD115="承認",I116,"")</f>
        <v/>
      </c>
      <c r="AF116" s="93" t="s">
        <v>4</v>
      </c>
      <c r="AG116" s="90" t="str">
        <f>IF(AD115="承認",M116,"")</f>
        <v/>
      </c>
      <c r="AH116" s="93" t="s">
        <v>6</v>
      </c>
      <c r="AI116" s="90" t="str">
        <f>IF(AD115="承認",Q116,"")</f>
        <v/>
      </c>
      <c r="AJ116" s="77" t="s">
        <v>14</v>
      </c>
      <c r="AK116" s="202" t="str">
        <f>IF(AD115="承認",T116,"")</f>
        <v/>
      </c>
      <c r="AL116" s="203"/>
      <c r="AM116" s="94" t="s">
        <v>15</v>
      </c>
      <c r="AN116" s="136" t="s">
        <v>16</v>
      </c>
      <c r="AO116" s="137"/>
      <c r="AP116" s="191"/>
      <c r="AQ116" s="121"/>
      <c r="AR116" s="121"/>
      <c r="AS116" s="211" t="s">
        <v>8</v>
      </c>
      <c r="AT116" s="196">
        <f t="shared" ref="AT116" si="211">CB117</f>
        <v>0</v>
      </c>
      <c r="AU116" s="197"/>
      <c r="AV116" s="67"/>
      <c r="AW116" s="212" t="s">
        <v>8</v>
      </c>
      <c r="AX116" s="151"/>
      <c r="AY116" s="152"/>
      <c r="AZ116" s="153"/>
      <c r="BA116" s="130"/>
      <c r="BB116" s="131"/>
      <c r="BC116" s="131"/>
      <c r="BD116" s="131"/>
      <c r="BE116" s="131"/>
      <c r="BF116" s="131"/>
      <c r="BG116" s="131"/>
      <c r="BH116" s="131"/>
      <c r="BI116" s="131"/>
      <c r="BJ116" s="132"/>
      <c r="BK116" s="82"/>
      <c r="BL116" s="82"/>
      <c r="BM116" s="82"/>
      <c r="BN116" s="82"/>
      <c r="BO116" s="54"/>
      <c r="BP116" s="12"/>
      <c r="BQ116" s="12"/>
      <c r="BR116" s="12"/>
      <c r="BS116" s="12"/>
      <c r="BT116" s="12"/>
      <c r="BU116" s="12"/>
      <c r="BV116" s="12"/>
      <c r="BW116" s="12"/>
      <c r="BX116" s="12"/>
      <c r="BY116" s="12"/>
      <c r="BZ116" s="12"/>
      <c r="CA116" s="50"/>
      <c r="CB116" s="50"/>
      <c r="CC116" s="50"/>
      <c r="CD116" s="50"/>
      <c r="CE116" s="18"/>
      <c r="CG116" s="51"/>
      <c r="CH116" s="51"/>
      <c r="CI116" s="51"/>
      <c r="CJ116" s="51"/>
      <c r="CK116" s="51"/>
      <c r="CL116" s="51"/>
      <c r="CM116" s="51"/>
      <c r="CN116" s="49"/>
      <c r="CO116" s="51"/>
      <c r="CP116" s="51"/>
      <c r="CQ116" s="51"/>
      <c r="CR116" s="51"/>
      <c r="CS116" s="51"/>
      <c r="CT116" s="51"/>
      <c r="CU116" s="51"/>
      <c r="CV116" s="51"/>
      <c r="CW116" s="51"/>
      <c r="CX116" s="51"/>
      <c r="CY116" s="51"/>
      <c r="CZ116" s="51"/>
      <c r="DA116" s="51"/>
    </row>
    <row r="117" spans="1:105" ht="83.25" hidden="1" customHeight="1" x14ac:dyDescent="0.15">
      <c r="A117" s="177"/>
      <c r="B117" s="178"/>
      <c r="C117" s="178"/>
      <c r="D117" s="178"/>
      <c r="E117" s="178"/>
      <c r="F117" s="178"/>
      <c r="G117" s="178"/>
      <c r="H117" s="182"/>
      <c r="I117" s="231"/>
      <c r="J117" s="187"/>
      <c r="K117" s="179" t="s">
        <v>4</v>
      </c>
      <c r="L117" s="179"/>
      <c r="M117" s="187"/>
      <c r="N117" s="187"/>
      <c r="O117" s="187"/>
      <c r="P117" s="94" t="s">
        <v>6</v>
      </c>
      <c r="Q117" s="187"/>
      <c r="R117" s="188"/>
      <c r="S117" s="91" t="s">
        <v>14</v>
      </c>
      <c r="T117" s="187"/>
      <c r="U117" s="188"/>
      <c r="V117" s="188"/>
      <c r="W117" s="70" t="s">
        <v>15</v>
      </c>
      <c r="X117" s="189" t="s">
        <v>17</v>
      </c>
      <c r="Y117" s="190"/>
      <c r="Z117" s="220"/>
      <c r="AA117" s="147"/>
      <c r="AB117" s="223"/>
      <c r="AC117" s="125"/>
      <c r="AD117" s="126"/>
      <c r="AE117" s="78" t="str">
        <f>IF(AD115="承認",I117,"")</f>
        <v/>
      </c>
      <c r="AF117" s="93" t="s">
        <v>4</v>
      </c>
      <c r="AG117" s="98" t="str">
        <f>IF(AD115="承認",M117,"")</f>
        <v/>
      </c>
      <c r="AH117" s="93" t="s">
        <v>6</v>
      </c>
      <c r="AI117" s="92" t="str">
        <f>IF(AD115="承認",Q117,"")</f>
        <v/>
      </c>
      <c r="AJ117" s="79" t="s">
        <v>14</v>
      </c>
      <c r="AK117" s="204" t="str">
        <f>IF(AD115="承認",T117,"")</f>
        <v/>
      </c>
      <c r="AL117" s="205"/>
      <c r="AM117" s="94" t="s">
        <v>15</v>
      </c>
      <c r="AN117" s="136" t="s">
        <v>17</v>
      </c>
      <c r="AO117" s="137"/>
      <c r="AP117" s="192"/>
      <c r="AQ117" s="147"/>
      <c r="AR117" s="147"/>
      <c r="AS117" s="190"/>
      <c r="AT117" s="192"/>
      <c r="AU117" s="147"/>
      <c r="AV117" s="68">
        <f t="shared" ref="AV117" si="212">CC117</f>
        <v>0</v>
      </c>
      <c r="AW117" s="190"/>
      <c r="AX117" s="154"/>
      <c r="AY117" s="155"/>
      <c r="AZ117" s="156"/>
      <c r="BA117" s="133"/>
      <c r="BB117" s="134"/>
      <c r="BC117" s="134"/>
      <c r="BD117" s="134"/>
      <c r="BE117" s="134"/>
      <c r="BF117" s="134"/>
      <c r="BG117" s="134"/>
      <c r="BH117" s="134"/>
      <c r="BI117" s="134"/>
      <c r="BJ117" s="135"/>
      <c r="BK117" s="82"/>
      <c r="BL117" s="82"/>
      <c r="BM117" s="82"/>
      <c r="BN117" s="82"/>
      <c r="BO117" s="53"/>
      <c r="BP117" s="12"/>
      <c r="BQ117" s="12"/>
      <c r="BR117" s="12"/>
      <c r="BS117" s="12"/>
      <c r="BT117" s="12"/>
      <c r="BU117" s="12"/>
      <c r="BV117" s="12"/>
      <c r="BW117" s="12"/>
      <c r="BX117" s="12"/>
      <c r="BY117" s="12"/>
      <c r="BZ117" s="7">
        <f>IF(AT113+AV114/60-AP116&lt;0,AT113+$CI$7+AV114/60-AP116,AT113+AV114/60-AP116)</f>
        <v>0</v>
      </c>
      <c r="CA117" s="8">
        <f t="shared" ref="CA117" si="213">SUMPRODUCT(BZ117,60)</f>
        <v>0</v>
      </c>
      <c r="CB117">
        <f t="shared" ref="CB117" si="214">ROUNDDOWN(BZ117,0)</f>
        <v>0</v>
      </c>
      <c r="CC117" s="8">
        <f t="shared" ref="CC117" si="215">MOD(CA117,60)</f>
        <v>0</v>
      </c>
      <c r="CD117" s="26"/>
      <c r="CE117" s="18"/>
      <c r="CG117" s="27"/>
      <c r="CH117" s="27"/>
      <c r="CI117" s="27"/>
      <c r="CJ117" s="27"/>
      <c r="CK117" s="27"/>
      <c r="CL117" s="27"/>
      <c r="CM117" s="27"/>
      <c r="CO117" s="27"/>
      <c r="CP117" s="19"/>
      <c r="CQ117" s="10"/>
      <c r="CR117" s="10"/>
      <c r="CS117" s="10"/>
      <c r="CT117" s="10"/>
      <c r="CU117" s="10"/>
      <c r="CW117" s="10"/>
      <c r="CX117" s="10"/>
      <c r="CY117" s="10"/>
      <c r="CZ117" s="10"/>
    </row>
    <row r="118" spans="1:105" ht="83.25" hidden="1" customHeight="1" x14ac:dyDescent="0.15">
      <c r="A118" s="173"/>
      <c r="B118" s="174"/>
      <c r="C118" s="174"/>
      <c r="D118" s="174"/>
      <c r="E118" s="174"/>
      <c r="F118" s="174"/>
      <c r="G118" s="174"/>
      <c r="H118" s="105" t="s">
        <v>6</v>
      </c>
      <c r="I118" s="183"/>
      <c r="J118" s="184"/>
      <c r="K118" s="180" t="s">
        <v>4</v>
      </c>
      <c r="L118" s="180"/>
      <c r="M118" s="224"/>
      <c r="N118" s="184"/>
      <c r="O118" s="184"/>
      <c r="P118" s="87" t="s">
        <v>6</v>
      </c>
      <c r="Q118" s="180" t="s">
        <v>16</v>
      </c>
      <c r="R118" s="180"/>
      <c r="S118" s="86"/>
      <c r="T118" s="180" t="s">
        <v>4</v>
      </c>
      <c r="U118" s="180"/>
      <c r="V118" s="86"/>
      <c r="W118" s="89" t="s">
        <v>6</v>
      </c>
      <c r="X118" s="206" t="s">
        <v>17</v>
      </c>
      <c r="Y118" s="207"/>
      <c r="Z118" s="218"/>
      <c r="AA118" s="121" t="s">
        <v>4</v>
      </c>
      <c r="AB118" s="221"/>
      <c r="AC118" s="121" t="s">
        <v>6</v>
      </c>
      <c r="AD118" s="122"/>
      <c r="AE118" s="71" t="str">
        <f>IF(AD118="承認",I118,"")</f>
        <v/>
      </c>
      <c r="AF118" s="72" t="s">
        <v>4</v>
      </c>
      <c r="AG118" s="73" t="str">
        <f>IF(AD118="承認",M118,"")</f>
        <v/>
      </c>
      <c r="AH118" s="72" t="s">
        <v>6</v>
      </c>
      <c r="AI118" s="72" t="s">
        <v>16</v>
      </c>
      <c r="AJ118" s="73" t="str">
        <f>IF(AD118="承認",S118,"")</f>
        <v/>
      </c>
      <c r="AK118" s="74" t="s">
        <v>4</v>
      </c>
      <c r="AL118" s="73" t="str">
        <f>IF(AD118="承認",V118,"")</f>
        <v/>
      </c>
      <c r="AM118" s="75" t="s">
        <v>6</v>
      </c>
      <c r="AN118" s="200" t="s">
        <v>17</v>
      </c>
      <c r="AO118" s="201"/>
      <c r="AP118" s="144"/>
      <c r="AQ118" s="145"/>
      <c r="AR118" s="145"/>
      <c r="AS118" s="101" t="s">
        <v>6</v>
      </c>
      <c r="AT118" s="142">
        <f t="shared" ref="AT118" si="216">IF(AT116-AP119&lt;0,AT115-AP118-1,AT115-AP118)</f>
        <v>15</v>
      </c>
      <c r="AU118" s="143"/>
      <c r="AV118" s="143"/>
      <c r="AW118" s="96" t="s">
        <v>6</v>
      </c>
      <c r="AX118" s="148"/>
      <c r="AY118" s="149"/>
      <c r="AZ118" s="150"/>
      <c r="BA118" s="127" t="str">
        <f t="shared" ref="BA118" si="217">IF(AP119&gt;$AQ$9,"時間単位年休１日の時間数よりも大きい時間数が入力されています。","")</f>
        <v/>
      </c>
      <c r="BB118" s="128"/>
      <c r="BC118" s="128"/>
      <c r="BD118" s="128"/>
      <c r="BE118" s="128"/>
      <c r="BF118" s="128"/>
      <c r="BG118" s="128"/>
      <c r="BH118" s="128"/>
      <c r="BI118" s="128"/>
      <c r="BJ118" s="129"/>
      <c r="BK118" s="82"/>
      <c r="BL118" s="82"/>
      <c r="BM118" s="82"/>
      <c r="BN118" s="82"/>
      <c r="BO118" s="53"/>
      <c r="BP118" s="12"/>
      <c r="BQ118" s="12"/>
      <c r="BR118" s="12"/>
      <c r="BS118" s="12"/>
      <c r="BT118" s="12"/>
      <c r="BU118" s="12"/>
      <c r="BV118" s="12"/>
      <c r="BW118" s="12"/>
      <c r="BX118" s="12"/>
      <c r="BY118" s="12"/>
      <c r="BZ118" s="12"/>
      <c r="CA118" s="50"/>
      <c r="CB118" s="50"/>
      <c r="CC118" s="50"/>
      <c r="CD118" s="26"/>
      <c r="CE118" s="18"/>
      <c r="CG118" s="27">
        <f>SUMPRODUCT(AT115,$CI$7)+AT117</f>
        <v>105</v>
      </c>
      <c r="CH118" s="27">
        <f>IF(E118="",E120,SUMPRODUCT(E118,$CI$7)+E120)</f>
        <v>0</v>
      </c>
      <c r="CI118" s="27">
        <f>SUM(CG118,-CH118)</f>
        <v>105</v>
      </c>
      <c r="CJ118" s="27">
        <f>SUMPRODUCT(CI118,1/$CI$7)</f>
        <v>15</v>
      </c>
      <c r="CK118" s="27">
        <f>ROUNDDOWN(CJ118,0)</f>
        <v>15</v>
      </c>
      <c r="CL118" s="27">
        <f>MOD(CI118,$CI$7)</f>
        <v>0</v>
      </c>
      <c r="CM118" s="27"/>
      <c r="CN118" s="25">
        <f>IF(A118="計画的付与",E118,0)</f>
        <v>0</v>
      </c>
      <c r="CO118" s="27">
        <f>IF(A118="計画的付与",AP118,0)</f>
        <v>0</v>
      </c>
      <c r="CP118" s="19"/>
      <c r="CQ118" s="10"/>
      <c r="CR118" s="10"/>
      <c r="CS118" s="10"/>
      <c r="CT118" s="10"/>
      <c r="CU118" s="10"/>
      <c r="CW118" s="10"/>
      <c r="CX118" s="10"/>
      <c r="CY118" s="10"/>
      <c r="CZ118" s="10"/>
      <c r="DA118" s="10"/>
    </row>
    <row r="119" spans="1:105" ht="83.25" hidden="1" customHeight="1" x14ac:dyDescent="0.15">
      <c r="A119" s="175"/>
      <c r="B119" s="176"/>
      <c r="C119" s="176"/>
      <c r="D119" s="176"/>
      <c r="E119" s="176"/>
      <c r="F119" s="176"/>
      <c r="G119" s="176"/>
      <c r="H119" s="181" t="s">
        <v>8</v>
      </c>
      <c r="I119" s="185"/>
      <c r="J119" s="186"/>
      <c r="K119" s="180" t="s">
        <v>4</v>
      </c>
      <c r="L119" s="180"/>
      <c r="M119" s="186"/>
      <c r="N119" s="186"/>
      <c r="O119" s="186"/>
      <c r="P119" s="87" t="s">
        <v>6</v>
      </c>
      <c r="Q119" s="209"/>
      <c r="R119" s="210"/>
      <c r="S119" s="88" t="s">
        <v>14</v>
      </c>
      <c r="T119" s="186"/>
      <c r="U119" s="232"/>
      <c r="V119" s="232"/>
      <c r="W119" s="89" t="s">
        <v>15</v>
      </c>
      <c r="X119" s="206" t="s">
        <v>16</v>
      </c>
      <c r="Y119" s="211"/>
      <c r="Z119" s="219"/>
      <c r="AA119" s="146"/>
      <c r="AB119" s="222"/>
      <c r="AC119" s="123"/>
      <c r="AD119" s="124"/>
      <c r="AE119" s="76" t="str">
        <f>IF(AD118="承認",I119,"")</f>
        <v/>
      </c>
      <c r="AF119" s="93" t="s">
        <v>4</v>
      </c>
      <c r="AG119" s="90" t="str">
        <f>IF(AD118="承認",M119,"")</f>
        <v/>
      </c>
      <c r="AH119" s="93" t="s">
        <v>6</v>
      </c>
      <c r="AI119" s="90" t="str">
        <f>IF(AD118="承認",Q119,"")</f>
        <v/>
      </c>
      <c r="AJ119" s="77" t="s">
        <v>14</v>
      </c>
      <c r="AK119" s="202" t="str">
        <f>IF(AD118="承認",T119,"")</f>
        <v/>
      </c>
      <c r="AL119" s="203"/>
      <c r="AM119" s="94" t="s">
        <v>15</v>
      </c>
      <c r="AN119" s="136" t="s">
        <v>16</v>
      </c>
      <c r="AO119" s="137"/>
      <c r="AP119" s="191"/>
      <c r="AQ119" s="121"/>
      <c r="AR119" s="121"/>
      <c r="AS119" s="211" t="s">
        <v>8</v>
      </c>
      <c r="AT119" s="196">
        <f t="shared" ref="AT119" si="218">CB120</f>
        <v>0</v>
      </c>
      <c r="AU119" s="197"/>
      <c r="AV119" s="67"/>
      <c r="AW119" s="212" t="s">
        <v>8</v>
      </c>
      <c r="AX119" s="151"/>
      <c r="AY119" s="152"/>
      <c r="AZ119" s="153"/>
      <c r="BA119" s="130"/>
      <c r="BB119" s="131"/>
      <c r="BC119" s="131"/>
      <c r="BD119" s="131"/>
      <c r="BE119" s="131"/>
      <c r="BF119" s="131"/>
      <c r="BG119" s="131"/>
      <c r="BH119" s="131"/>
      <c r="BI119" s="131"/>
      <c r="BJ119" s="132"/>
      <c r="BK119" s="82"/>
      <c r="BL119" s="82"/>
      <c r="BM119" s="82"/>
      <c r="BN119" s="82"/>
      <c r="BO119" s="54"/>
      <c r="BP119" s="12"/>
      <c r="BQ119" s="12"/>
      <c r="BR119" s="12"/>
      <c r="BS119" s="12"/>
      <c r="BT119" s="12"/>
      <c r="BU119" s="12"/>
      <c r="BV119" s="12"/>
      <c r="BW119" s="12"/>
      <c r="BX119" s="12"/>
      <c r="BY119" s="12"/>
      <c r="BZ119" s="12"/>
      <c r="CA119" s="50"/>
      <c r="CB119" s="50"/>
      <c r="CC119" s="50"/>
      <c r="CD119" s="50"/>
      <c r="CE119" s="18"/>
      <c r="CG119" s="51"/>
      <c r="CH119" s="51"/>
      <c r="CI119" s="51"/>
      <c r="CJ119" s="51"/>
      <c r="CK119" s="51"/>
      <c r="CL119" s="51"/>
      <c r="CM119" s="51"/>
      <c r="CN119" s="49"/>
      <c r="CO119" s="51"/>
      <c r="CP119" s="51"/>
      <c r="CQ119" s="51"/>
      <c r="CR119" s="51"/>
      <c r="CS119" s="51"/>
      <c r="CT119" s="51"/>
      <c r="CU119" s="51"/>
      <c r="CV119" s="51"/>
      <c r="CW119" s="51"/>
      <c r="CX119" s="51"/>
      <c r="CY119" s="51"/>
      <c r="CZ119" s="51"/>
      <c r="DA119" s="51"/>
    </row>
    <row r="120" spans="1:105" ht="83.25" hidden="1" customHeight="1" x14ac:dyDescent="0.15">
      <c r="A120" s="177"/>
      <c r="B120" s="178"/>
      <c r="C120" s="178"/>
      <c r="D120" s="178"/>
      <c r="E120" s="178"/>
      <c r="F120" s="178"/>
      <c r="G120" s="178"/>
      <c r="H120" s="182"/>
      <c r="I120" s="231"/>
      <c r="J120" s="187"/>
      <c r="K120" s="179" t="s">
        <v>4</v>
      </c>
      <c r="L120" s="179"/>
      <c r="M120" s="187"/>
      <c r="N120" s="187"/>
      <c r="O120" s="187"/>
      <c r="P120" s="94" t="s">
        <v>6</v>
      </c>
      <c r="Q120" s="187"/>
      <c r="R120" s="188"/>
      <c r="S120" s="91" t="s">
        <v>14</v>
      </c>
      <c r="T120" s="187"/>
      <c r="U120" s="188"/>
      <c r="V120" s="188"/>
      <c r="W120" s="70" t="s">
        <v>15</v>
      </c>
      <c r="X120" s="189" t="s">
        <v>17</v>
      </c>
      <c r="Y120" s="190"/>
      <c r="Z120" s="220"/>
      <c r="AA120" s="147"/>
      <c r="AB120" s="223"/>
      <c r="AC120" s="125"/>
      <c r="AD120" s="126"/>
      <c r="AE120" s="78" t="str">
        <f>IF(AD118="承認",I120,"")</f>
        <v/>
      </c>
      <c r="AF120" s="93" t="s">
        <v>4</v>
      </c>
      <c r="AG120" s="98" t="str">
        <f>IF(AD118="承認",M120,"")</f>
        <v/>
      </c>
      <c r="AH120" s="93" t="s">
        <v>6</v>
      </c>
      <c r="AI120" s="92" t="str">
        <f>IF(AD118="承認",Q120,"")</f>
        <v/>
      </c>
      <c r="AJ120" s="79" t="s">
        <v>14</v>
      </c>
      <c r="AK120" s="204" t="str">
        <f>IF(AD118="承認",T120,"")</f>
        <v/>
      </c>
      <c r="AL120" s="205"/>
      <c r="AM120" s="94" t="s">
        <v>15</v>
      </c>
      <c r="AN120" s="136" t="s">
        <v>17</v>
      </c>
      <c r="AO120" s="137"/>
      <c r="AP120" s="192"/>
      <c r="AQ120" s="147"/>
      <c r="AR120" s="147"/>
      <c r="AS120" s="190"/>
      <c r="AT120" s="192"/>
      <c r="AU120" s="147"/>
      <c r="AV120" s="68">
        <f t="shared" ref="AV120" si="219">CC120</f>
        <v>0</v>
      </c>
      <c r="AW120" s="190"/>
      <c r="AX120" s="154"/>
      <c r="AY120" s="155"/>
      <c r="AZ120" s="156"/>
      <c r="BA120" s="133"/>
      <c r="BB120" s="134"/>
      <c r="BC120" s="134"/>
      <c r="BD120" s="134"/>
      <c r="BE120" s="134"/>
      <c r="BF120" s="134"/>
      <c r="BG120" s="134"/>
      <c r="BH120" s="134"/>
      <c r="BI120" s="134"/>
      <c r="BJ120" s="135"/>
      <c r="BK120" s="82"/>
      <c r="BL120" s="82"/>
      <c r="BM120" s="82"/>
      <c r="BN120" s="82"/>
      <c r="BO120" s="53"/>
      <c r="BP120" s="12"/>
      <c r="BQ120" s="12"/>
      <c r="BR120" s="12"/>
      <c r="BS120" s="12"/>
      <c r="BT120" s="12"/>
      <c r="BU120" s="12"/>
      <c r="BV120" s="12"/>
      <c r="BW120" s="12"/>
      <c r="BX120" s="12"/>
      <c r="BY120" s="12"/>
      <c r="BZ120" s="7">
        <f>IF(AT116+AV117/60-AP119&lt;0,AT116+$CI$7+AV117/60-AP119,AT116+AV117/60-AP119)</f>
        <v>0</v>
      </c>
      <c r="CA120" s="8">
        <f t="shared" ref="CA120" si="220">SUMPRODUCT(BZ120,60)</f>
        <v>0</v>
      </c>
      <c r="CB120">
        <f t="shared" ref="CB120" si="221">ROUNDDOWN(BZ120,0)</f>
        <v>0</v>
      </c>
      <c r="CC120" s="8">
        <f t="shared" ref="CC120" si="222">MOD(CA120,60)</f>
        <v>0</v>
      </c>
      <c r="CD120" s="26"/>
      <c r="CE120" s="18"/>
      <c r="CG120" s="27"/>
      <c r="CH120" s="27"/>
      <c r="CI120" s="27"/>
      <c r="CJ120" s="27"/>
      <c r="CK120" s="27"/>
      <c r="CL120" s="27"/>
      <c r="CM120" s="27"/>
      <c r="CO120" s="27"/>
      <c r="CP120" s="19"/>
      <c r="CQ120" s="10"/>
      <c r="CR120" s="10"/>
      <c r="CS120" s="10"/>
      <c r="CT120" s="10"/>
      <c r="CU120" s="10"/>
      <c r="CW120" s="10"/>
      <c r="CX120" s="10"/>
      <c r="CY120" s="10"/>
      <c r="CZ120" s="10"/>
      <c r="DA120" s="10"/>
    </row>
    <row r="121" spans="1:105" ht="83.25" hidden="1" customHeight="1" x14ac:dyDescent="0.15">
      <c r="A121" s="173"/>
      <c r="B121" s="174"/>
      <c r="C121" s="174"/>
      <c r="D121" s="174"/>
      <c r="E121" s="174"/>
      <c r="F121" s="174"/>
      <c r="G121" s="174"/>
      <c r="H121" s="105" t="s">
        <v>6</v>
      </c>
      <c r="I121" s="183"/>
      <c r="J121" s="184"/>
      <c r="K121" s="180" t="s">
        <v>4</v>
      </c>
      <c r="L121" s="180"/>
      <c r="M121" s="224"/>
      <c r="N121" s="184"/>
      <c r="O121" s="184"/>
      <c r="P121" s="87" t="s">
        <v>6</v>
      </c>
      <c r="Q121" s="180" t="s">
        <v>16</v>
      </c>
      <c r="R121" s="180"/>
      <c r="S121" s="86"/>
      <c r="T121" s="180" t="s">
        <v>4</v>
      </c>
      <c r="U121" s="180"/>
      <c r="V121" s="86"/>
      <c r="W121" s="89" t="s">
        <v>6</v>
      </c>
      <c r="X121" s="206" t="s">
        <v>17</v>
      </c>
      <c r="Y121" s="207"/>
      <c r="Z121" s="218"/>
      <c r="AA121" s="121" t="s">
        <v>4</v>
      </c>
      <c r="AB121" s="221"/>
      <c r="AC121" s="121" t="s">
        <v>6</v>
      </c>
      <c r="AD121" s="122"/>
      <c r="AE121" s="71" t="str">
        <f>IF(AD121="承認",I121,"")</f>
        <v/>
      </c>
      <c r="AF121" s="72" t="s">
        <v>4</v>
      </c>
      <c r="AG121" s="73" t="str">
        <f>IF(AD121="承認",M121,"")</f>
        <v/>
      </c>
      <c r="AH121" s="72" t="s">
        <v>6</v>
      </c>
      <c r="AI121" s="72" t="s">
        <v>16</v>
      </c>
      <c r="AJ121" s="73" t="str">
        <f>IF(AD121="承認",S121,"")</f>
        <v/>
      </c>
      <c r="AK121" s="74" t="s">
        <v>4</v>
      </c>
      <c r="AL121" s="73" t="str">
        <f>IF(AD121="承認",V121,"")</f>
        <v/>
      </c>
      <c r="AM121" s="75" t="s">
        <v>6</v>
      </c>
      <c r="AN121" s="200" t="s">
        <v>17</v>
      </c>
      <c r="AO121" s="201"/>
      <c r="AP121" s="144"/>
      <c r="AQ121" s="145"/>
      <c r="AR121" s="145"/>
      <c r="AS121" s="101" t="s">
        <v>6</v>
      </c>
      <c r="AT121" s="142">
        <f t="shared" ref="AT121" si="223">IF(AT119-AP122&lt;0,AT118-AP121-1,AT118-AP121)</f>
        <v>15</v>
      </c>
      <c r="AU121" s="143"/>
      <c r="AV121" s="143"/>
      <c r="AW121" s="96" t="s">
        <v>6</v>
      </c>
      <c r="AX121" s="148"/>
      <c r="AY121" s="149"/>
      <c r="AZ121" s="150"/>
      <c r="BA121" s="127" t="str">
        <f t="shared" ref="BA121" si="224">IF(AP122&gt;$AQ$9,"時間単位年休１日の時間数よりも大きい時間数が入力されています。","")</f>
        <v/>
      </c>
      <c r="BB121" s="128"/>
      <c r="BC121" s="128"/>
      <c r="BD121" s="128"/>
      <c r="BE121" s="128"/>
      <c r="BF121" s="128"/>
      <c r="BG121" s="128"/>
      <c r="BH121" s="128"/>
      <c r="BI121" s="128"/>
      <c r="BJ121" s="129"/>
      <c r="BK121" s="82"/>
      <c r="BL121" s="82"/>
      <c r="BM121" s="82"/>
      <c r="BN121" s="82"/>
      <c r="BO121" s="53"/>
      <c r="BP121" s="12"/>
      <c r="BQ121" s="12"/>
      <c r="BR121" s="12"/>
      <c r="BS121" s="12"/>
      <c r="BT121" s="12"/>
      <c r="BU121" s="12"/>
      <c r="BV121" s="12"/>
      <c r="BW121" s="12"/>
      <c r="BX121" s="12"/>
      <c r="BY121" s="12"/>
      <c r="BZ121" s="12"/>
      <c r="CA121" s="50"/>
      <c r="CB121" s="50"/>
      <c r="CC121" s="50"/>
      <c r="CD121" s="26"/>
      <c r="CE121" s="18"/>
      <c r="CG121" s="27">
        <f>SUMPRODUCT(AT118,$CI$7)+AT120</f>
        <v>105</v>
      </c>
      <c r="CH121" s="27">
        <f>IF(E121="",E123,SUMPRODUCT(E121,$CI$7)+E123)</f>
        <v>0</v>
      </c>
      <c r="CI121" s="27">
        <f>SUM(CG121,-CH121)</f>
        <v>105</v>
      </c>
      <c r="CJ121" s="27">
        <f>SUMPRODUCT(CI121,1/$CI$7)</f>
        <v>15</v>
      </c>
      <c r="CK121" s="27">
        <f>ROUNDDOWN(CJ121,0)</f>
        <v>15</v>
      </c>
      <c r="CL121" s="27">
        <f>MOD(CI121,$CI$7)</f>
        <v>0</v>
      </c>
      <c r="CM121" s="27"/>
      <c r="CN121" s="25">
        <f>IF(A121="計画的付与",CH121,0)</f>
        <v>0</v>
      </c>
      <c r="CO121" s="27">
        <f>IF(A121="計画的付与",AP121,0)</f>
        <v>0</v>
      </c>
      <c r="CP121" s="19"/>
      <c r="CQ121" s="10"/>
      <c r="CR121" s="10"/>
      <c r="CS121" s="10"/>
      <c r="CT121" s="10"/>
      <c r="CU121" s="10"/>
      <c r="CW121" s="10"/>
      <c r="CX121" s="10"/>
      <c r="CY121" s="10"/>
      <c r="CZ121" s="10"/>
      <c r="DA121" s="10"/>
    </row>
    <row r="122" spans="1:105" ht="83.25" hidden="1" customHeight="1" x14ac:dyDescent="0.15">
      <c r="A122" s="175"/>
      <c r="B122" s="176"/>
      <c r="C122" s="176"/>
      <c r="D122" s="176"/>
      <c r="E122" s="176"/>
      <c r="F122" s="176"/>
      <c r="G122" s="176"/>
      <c r="H122" s="181" t="s">
        <v>8</v>
      </c>
      <c r="I122" s="185"/>
      <c r="J122" s="186"/>
      <c r="K122" s="180" t="s">
        <v>4</v>
      </c>
      <c r="L122" s="180"/>
      <c r="M122" s="186"/>
      <c r="N122" s="186"/>
      <c r="O122" s="186"/>
      <c r="P122" s="87" t="s">
        <v>6</v>
      </c>
      <c r="Q122" s="209"/>
      <c r="R122" s="210"/>
      <c r="S122" s="88" t="s">
        <v>14</v>
      </c>
      <c r="T122" s="186"/>
      <c r="U122" s="232"/>
      <c r="V122" s="232"/>
      <c r="W122" s="89" t="s">
        <v>15</v>
      </c>
      <c r="X122" s="206" t="s">
        <v>16</v>
      </c>
      <c r="Y122" s="211"/>
      <c r="Z122" s="219"/>
      <c r="AA122" s="146"/>
      <c r="AB122" s="222"/>
      <c r="AC122" s="123"/>
      <c r="AD122" s="124"/>
      <c r="AE122" s="76" t="str">
        <f>IF(AD121="承認",I122,"")</f>
        <v/>
      </c>
      <c r="AF122" s="93" t="s">
        <v>4</v>
      </c>
      <c r="AG122" s="90" t="str">
        <f>IF(AD121="承認",M122,"")</f>
        <v/>
      </c>
      <c r="AH122" s="93" t="s">
        <v>6</v>
      </c>
      <c r="AI122" s="90" t="str">
        <f>IF(AD121="承認",Q122,"")</f>
        <v/>
      </c>
      <c r="AJ122" s="77" t="s">
        <v>14</v>
      </c>
      <c r="AK122" s="202" t="str">
        <f>IF(AD121="承認",T122,"")</f>
        <v/>
      </c>
      <c r="AL122" s="203"/>
      <c r="AM122" s="94" t="s">
        <v>15</v>
      </c>
      <c r="AN122" s="136" t="s">
        <v>16</v>
      </c>
      <c r="AO122" s="137"/>
      <c r="AP122" s="191"/>
      <c r="AQ122" s="121"/>
      <c r="AR122" s="121"/>
      <c r="AS122" s="211" t="s">
        <v>8</v>
      </c>
      <c r="AT122" s="196">
        <f t="shared" ref="AT122" si="225">CB123</f>
        <v>0</v>
      </c>
      <c r="AU122" s="197"/>
      <c r="AV122" s="67"/>
      <c r="AW122" s="212" t="s">
        <v>8</v>
      </c>
      <c r="AX122" s="151"/>
      <c r="AY122" s="152"/>
      <c r="AZ122" s="153"/>
      <c r="BA122" s="130"/>
      <c r="BB122" s="131"/>
      <c r="BC122" s="131"/>
      <c r="BD122" s="131"/>
      <c r="BE122" s="131"/>
      <c r="BF122" s="131"/>
      <c r="BG122" s="131"/>
      <c r="BH122" s="131"/>
      <c r="BI122" s="131"/>
      <c r="BJ122" s="132"/>
      <c r="BK122" s="82"/>
      <c r="BL122" s="82"/>
      <c r="BM122" s="82"/>
      <c r="BN122" s="82"/>
      <c r="BO122" s="54"/>
      <c r="BP122" s="12"/>
      <c r="BQ122" s="12"/>
      <c r="BR122" s="12"/>
      <c r="BS122" s="12"/>
      <c r="BT122" s="12"/>
      <c r="BU122" s="12"/>
      <c r="BV122" s="12"/>
      <c r="BW122" s="12"/>
      <c r="BX122" s="12"/>
      <c r="BY122" s="12"/>
      <c r="BZ122" s="12"/>
      <c r="CA122" s="50"/>
      <c r="CB122" s="50"/>
      <c r="CC122" s="50"/>
      <c r="CD122" s="50"/>
      <c r="CE122" s="18"/>
      <c r="CG122" s="51"/>
      <c r="CH122" s="51"/>
      <c r="CI122" s="51"/>
      <c r="CJ122" s="51"/>
      <c r="CK122" s="51"/>
      <c r="CL122" s="51"/>
      <c r="CM122" s="51"/>
      <c r="CN122" s="49"/>
      <c r="CO122" s="51"/>
      <c r="CP122" s="51"/>
      <c r="CQ122" s="51"/>
      <c r="CR122" s="51"/>
      <c r="CS122" s="51"/>
      <c r="CT122" s="51"/>
      <c r="CU122" s="51"/>
      <c r="CV122" s="51"/>
      <c r="CW122" s="51"/>
      <c r="CX122" s="51"/>
      <c r="CY122" s="51"/>
      <c r="CZ122" s="51"/>
      <c r="DA122" s="51"/>
    </row>
    <row r="123" spans="1:105" ht="83.25" hidden="1" customHeight="1" x14ac:dyDescent="0.15">
      <c r="A123" s="177"/>
      <c r="B123" s="178"/>
      <c r="C123" s="178"/>
      <c r="D123" s="178"/>
      <c r="E123" s="178"/>
      <c r="F123" s="178"/>
      <c r="G123" s="178"/>
      <c r="H123" s="182"/>
      <c r="I123" s="231"/>
      <c r="J123" s="187"/>
      <c r="K123" s="179" t="s">
        <v>4</v>
      </c>
      <c r="L123" s="179"/>
      <c r="M123" s="187"/>
      <c r="N123" s="187"/>
      <c r="O123" s="187"/>
      <c r="P123" s="94" t="s">
        <v>6</v>
      </c>
      <c r="Q123" s="187"/>
      <c r="R123" s="188"/>
      <c r="S123" s="91" t="s">
        <v>14</v>
      </c>
      <c r="T123" s="187"/>
      <c r="U123" s="188"/>
      <c r="V123" s="188"/>
      <c r="W123" s="70" t="s">
        <v>15</v>
      </c>
      <c r="X123" s="189" t="s">
        <v>17</v>
      </c>
      <c r="Y123" s="190"/>
      <c r="Z123" s="220"/>
      <c r="AA123" s="147"/>
      <c r="AB123" s="223"/>
      <c r="AC123" s="125"/>
      <c r="AD123" s="126"/>
      <c r="AE123" s="78" t="str">
        <f>IF(AD121="承認",I123,"")</f>
        <v/>
      </c>
      <c r="AF123" s="93" t="s">
        <v>4</v>
      </c>
      <c r="AG123" s="98" t="str">
        <f>IF(AD121="承認",M123,"")</f>
        <v/>
      </c>
      <c r="AH123" s="93" t="s">
        <v>6</v>
      </c>
      <c r="AI123" s="92" t="str">
        <f>IF(AD121="承認",Q123,"")</f>
        <v/>
      </c>
      <c r="AJ123" s="79" t="s">
        <v>14</v>
      </c>
      <c r="AK123" s="204" t="str">
        <f>IF(AD121="承認",T123,"")</f>
        <v/>
      </c>
      <c r="AL123" s="205"/>
      <c r="AM123" s="94" t="s">
        <v>15</v>
      </c>
      <c r="AN123" s="136" t="s">
        <v>17</v>
      </c>
      <c r="AO123" s="137"/>
      <c r="AP123" s="192"/>
      <c r="AQ123" s="147"/>
      <c r="AR123" s="147"/>
      <c r="AS123" s="190"/>
      <c r="AT123" s="192"/>
      <c r="AU123" s="147"/>
      <c r="AV123" s="68">
        <f t="shared" ref="AV123" si="226">CC123</f>
        <v>0</v>
      </c>
      <c r="AW123" s="190"/>
      <c r="AX123" s="154"/>
      <c r="AY123" s="155"/>
      <c r="AZ123" s="156"/>
      <c r="BA123" s="133"/>
      <c r="BB123" s="134"/>
      <c r="BC123" s="134"/>
      <c r="BD123" s="134"/>
      <c r="BE123" s="134"/>
      <c r="BF123" s="134"/>
      <c r="BG123" s="134"/>
      <c r="BH123" s="134"/>
      <c r="BI123" s="134"/>
      <c r="BJ123" s="135"/>
      <c r="BK123" s="82"/>
      <c r="BL123" s="82"/>
      <c r="BM123" s="82"/>
      <c r="BN123" s="82"/>
      <c r="BO123" s="53"/>
      <c r="BP123" s="12"/>
      <c r="BQ123" s="12"/>
      <c r="BR123" s="12"/>
      <c r="BS123" s="12"/>
      <c r="BT123" s="12"/>
      <c r="BU123" s="12"/>
      <c r="BV123" s="12"/>
      <c r="BW123" s="12"/>
      <c r="BX123" s="12"/>
      <c r="BY123" s="12"/>
      <c r="BZ123" s="7">
        <f>IF(AT119+AV120/60-AP122&lt;0,AT119+$CI$7+AV120/60-AP122,AT119+AV120/60-AP122)</f>
        <v>0</v>
      </c>
      <c r="CA123" s="8">
        <f t="shared" ref="CA123" si="227">SUMPRODUCT(BZ123,60)</f>
        <v>0</v>
      </c>
      <c r="CB123">
        <f t="shared" ref="CB123" si="228">ROUNDDOWN(BZ123,0)</f>
        <v>0</v>
      </c>
      <c r="CC123" s="8">
        <f t="shared" ref="CC123" si="229">MOD(CA123,60)</f>
        <v>0</v>
      </c>
      <c r="CD123" s="26"/>
      <c r="CE123" s="18"/>
      <c r="CG123" s="27"/>
      <c r="CH123" s="27"/>
      <c r="CI123" s="27"/>
      <c r="CJ123" s="27"/>
      <c r="CL123" s="27"/>
      <c r="CO123" s="27"/>
      <c r="CP123" s="19"/>
      <c r="CQ123" s="10"/>
      <c r="CR123" s="10"/>
      <c r="CS123" s="10"/>
      <c r="CT123" s="10"/>
      <c r="CU123" s="10"/>
      <c r="CW123" s="10"/>
      <c r="CX123" s="10"/>
      <c r="CY123" s="10"/>
      <c r="CZ123" s="10"/>
      <c r="DA123" s="10"/>
    </row>
    <row r="124" spans="1:105" ht="83.25" hidden="1" customHeight="1" x14ac:dyDescent="0.15">
      <c r="A124" s="173"/>
      <c r="B124" s="174"/>
      <c r="C124" s="174"/>
      <c r="D124" s="174"/>
      <c r="E124" s="174"/>
      <c r="F124" s="174"/>
      <c r="G124" s="174"/>
      <c r="H124" s="105" t="s">
        <v>6</v>
      </c>
      <c r="I124" s="183"/>
      <c r="J124" s="184"/>
      <c r="K124" s="180" t="s">
        <v>4</v>
      </c>
      <c r="L124" s="180"/>
      <c r="M124" s="224"/>
      <c r="N124" s="184"/>
      <c r="O124" s="184"/>
      <c r="P124" s="87" t="s">
        <v>6</v>
      </c>
      <c r="Q124" s="180" t="s">
        <v>16</v>
      </c>
      <c r="R124" s="180"/>
      <c r="S124" s="86"/>
      <c r="T124" s="180" t="s">
        <v>4</v>
      </c>
      <c r="U124" s="180"/>
      <c r="V124" s="86"/>
      <c r="W124" s="89" t="s">
        <v>6</v>
      </c>
      <c r="X124" s="206" t="s">
        <v>17</v>
      </c>
      <c r="Y124" s="207"/>
      <c r="Z124" s="218"/>
      <c r="AA124" s="121" t="s">
        <v>4</v>
      </c>
      <c r="AB124" s="221"/>
      <c r="AC124" s="121" t="s">
        <v>6</v>
      </c>
      <c r="AD124" s="122"/>
      <c r="AE124" s="71" t="str">
        <f>IF(AD124="承認",I124,"")</f>
        <v/>
      </c>
      <c r="AF124" s="72" t="s">
        <v>4</v>
      </c>
      <c r="AG124" s="73" t="str">
        <f>IF(AD124="承認",M124,"")</f>
        <v/>
      </c>
      <c r="AH124" s="72" t="s">
        <v>6</v>
      </c>
      <c r="AI124" s="72" t="s">
        <v>16</v>
      </c>
      <c r="AJ124" s="73" t="str">
        <f>IF(AD124="承認",S124,"")</f>
        <v/>
      </c>
      <c r="AK124" s="74" t="s">
        <v>4</v>
      </c>
      <c r="AL124" s="73" t="str">
        <f>IF(AD124="承認",V124,"")</f>
        <v/>
      </c>
      <c r="AM124" s="75" t="s">
        <v>6</v>
      </c>
      <c r="AN124" s="200" t="s">
        <v>17</v>
      </c>
      <c r="AO124" s="201"/>
      <c r="AP124" s="144"/>
      <c r="AQ124" s="145"/>
      <c r="AR124" s="145"/>
      <c r="AS124" s="101" t="s">
        <v>6</v>
      </c>
      <c r="AT124" s="142">
        <f t="shared" ref="AT124" si="230">IF(AT122-AP125&lt;0,AT121-AP124-1,AT121-AP124)</f>
        <v>15</v>
      </c>
      <c r="AU124" s="143"/>
      <c r="AV124" s="143"/>
      <c r="AW124" s="96" t="s">
        <v>6</v>
      </c>
      <c r="AX124" s="148"/>
      <c r="AY124" s="149"/>
      <c r="AZ124" s="150"/>
      <c r="BA124" s="127" t="str">
        <f t="shared" ref="BA124" si="231">IF(AP125&gt;$AQ$9,"時間単位年休１日の時間数よりも大きい時間数が入力されています。","")</f>
        <v/>
      </c>
      <c r="BB124" s="128"/>
      <c r="BC124" s="128"/>
      <c r="BD124" s="128"/>
      <c r="BE124" s="128"/>
      <c r="BF124" s="128"/>
      <c r="BG124" s="128"/>
      <c r="BH124" s="128"/>
      <c r="BI124" s="128"/>
      <c r="BJ124" s="129"/>
      <c r="BK124" s="82"/>
      <c r="BL124" s="82"/>
      <c r="BM124" s="82"/>
      <c r="BN124" s="82"/>
      <c r="BO124" s="53"/>
      <c r="BP124" s="12"/>
      <c r="BQ124" s="12"/>
      <c r="BR124" s="12"/>
      <c r="BS124" s="12"/>
      <c r="BT124" s="12"/>
      <c r="BU124" s="12"/>
      <c r="BV124" s="12"/>
      <c r="BW124" s="12"/>
      <c r="BX124" s="12"/>
      <c r="BY124" s="12"/>
      <c r="BZ124" s="12"/>
      <c r="CA124" s="50"/>
      <c r="CB124" s="50"/>
      <c r="CC124" s="50"/>
      <c r="CD124" s="26"/>
      <c r="CE124" s="18"/>
      <c r="CG124" s="27">
        <f>SUMPRODUCT(AT121,$CI$7)+AT123</f>
        <v>105</v>
      </c>
      <c r="CH124" s="27">
        <f>IF(E124="",E125,SUMPRODUCT(E124,$CI$7)+E125)</f>
        <v>0</v>
      </c>
      <c r="CI124" s="27">
        <f>SUM(CG124,-CH124)</f>
        <v>105</v>
      </c>
      <c r="CJ124" s="27">
        <f>SUMPRODUCT(CI124,1/$CI$7)</f>
        <v>15</v>
      </c>
      <c r="CK124" s="27">
        <f>ROUNDDOWN(CJ124,0)</f>
        <v>15</v>
      </c>
      <c r="CL124" s="27">
        <f>MOD(CI124,$CI$7)</f>
        <v>0</v>
      </c>
      <c r="CM124" s="27"/>
      <c r="CN124" s="25">
        <f>IF(A124="計画的付与",CH124,0)</f>
        <v>0</v>
      </c>
      <c r="CO124" s="27">
        <f>IF(A124="計画的付与",AP124,0)</f>
        <v>0</v>
      </c>
      <c r="CP124" s="19"/>
      <c r="CV124"/>
    </row>
    <row r="125" spans="1:105" ht="83.25" hidden="1" customHeight="1" x14ac:dyDescent="0.15">
      <c r="A125" s="175"/>
      <c r="B125" s="176"/>
      <c r="C125" s="176"/>
      <c r="D125" s="176"/>
      <c r="E125" s="176"/>
      <c r="F125" s="176"/>
      <c r="G125" s="176"/>
      <c r="H125" s="181" t="s">
        <v>8</v>
      </c>
      <c r="I125" s="185"/>
      <c r="J125" s="186"/>
      <c r="K125" s="180" t="s">
        <v>4</v>
      </c>
      <c r="L125" s="180"/>
      <c r="M125" s="186"/>
      <c r="N125" s="186"/>
      <c r="O125" s="186"/>
      <c r="P125" s="87" t="s">
        <v>6</v>
      </c>
      <c r="Q125" s="209"/>
      <c r="R125" s="210"/>
      <c r="S125" s="88" t="s">
        <v>14</v>
      </c>
      <c r="T125" s="186"/>
      <c r="U125" s="232"/>
      <c r="V125" s="232"/>
      <c r="W125" s="89" t="s">
        <v>15</v>
      </c>
      <c r="X125" s="206" t="s">
        <v>16</v>
      </c>
      <c r="Y125" s="211"/>
      <c r="Z125" s="219"/>
      <c r="AA125" s="146"/>
      <c r="AB125" s="222"/>
      <c r="AC125" s="123"/>
      <c r="AD125" s="124"/>
      <c r="AE125" s="76" t="str">
        <f>IF(AD124="承認",I125,"")</f>
        <v/>
      </c>
      <c r="AF125" s="93" t="s">
        <v>4</v>
      </c>
      <c r="AG125" s="90" t="str">
        <f>IF(AD124="承認",M125,"")</f>
        <v/>
      </c>
      <c r="AH125" s="93" t="s">
        <v>6</v>
      </c>
      <c r="AI125" s="90" t="str">
        <f>IF(AD124="承認",Q125,"")</f>
        <v/>
      </c>
      <c r="AJ125" s="77" t="s">
        <v>14</v>
      </c>
      <c r="AK125" s="202" t="str">
        <f>IF(AD124="承認",T125,"")</f>
        <v/>
      </c>
      <c r="AL125" s="203"/>
      <c r="AM125" s="94" t="s">
        <v>15</v>
      </c>
      <c r="AN125" s="136" t="s">
        <v>16</v>
      </c>
      <c r="AO125" s="137"/>
      <c r="AP125" s="191"/>
      <c r="AQ125" s="121"/>
      <c r="AR125" s="121"/>
      <c r="AS125" s="211" t="s">
        <v>8</v>
      </c>
      <c r="AT125" s="196">
        <f t="shared" ref="AT125" si="232">CB126</f>
        <v>0</v>
      </c>
      <c r="AU125" s="197"/>
      <c r="AV125" s="67"/>
      <c r="AW125" s="212" t="s">
        <v>8</v>
      </c>
      <c r="AX125" s="151"/>
      <c r="AY125" s="152"/>
      <c r="AZ125" s="153"/>
      <c r="BA125" s="130"/>
      <c r="BB125" s="131"/>
      <c r="BC125" s="131"/>
      <c r="BD125" s="131"/>
      <c r="BE125" s="131"/>
      <c r="BF125" s="131"/>
      <c r="BG125" s="131"/>
      <c r="BH125" s="131"/>
      <c r="BI125" s="131"/>
      <c r="BJ125" s="132"/>
      <c r="BK125" s="82"/>
      <c r="BL125" s="82"/>
      <c r="BM125" s="82"/>
      <c r="BN125" s="82"/>
      <c r="BO125" s="54"/>
      <c r="BP125" s="12"/>
      <c r="BQ125" s="12"/>
      <c r="BR125" s="12"/>
      <c r="BS125" s="12"/>
      <c r="BT125" s="12"/>
      <c r="BU125" s="12"/>
      <c r="BV125" s="12"/>
      <c r="BW125" s="12"/>
      <c r="BX125" s="12"/>
      <c r="BY125" s="12"/>
      <c r="BZ125" s="12"/>
      <c r="CA125" s="50"/>
      <c r="CB125" s="50"/>
      <c r="CC125" s="50"/>
      <c r="CD125" s="26"/>
      <c r="CE125" s="18"/>
      <c r="CG125" s="27"/>
      <c r="CH125" s="27"/>
      <c r="CI125" s="27"/>
      <c r="CJ125" s="27"/>
      <c r="CL125" s="27"/>
      <c r="CO125" s="27"/>
      <c r="CP125" s="19"/>
      <c r="CV125"/>
    </row>
    <row r="126" spans="1:105" ht="83.25" hidden="1" customHeight="1" x14ac:dyDescent="0.15">
      <c r="A126" s="177"/>
      <c r="B126" s="178"/>
      <c r="C126" s="178"/>
      <c r="D126" s="178"/>
      <c r="E126" s="178"/>
      <c r="F126" s="178"/>
      <c r="G126" s="178"/>
      <c r="H126" s="182"/>
      <c r="I126" s="231"/>
      <c r="J126" s="187"/>
      <c r="K126" s="179" t="s">
        <v>4</v>
      </c>
      <c r="L126" s="179"/>
      <c r="M126" s="187"/>
      <c r="N126" s="187"/>
      <c r="O126" s="187"/>
      <c r="P126" s="94" t="s">
        <v>6</v>
      </c>
      <c r="Q126" s="187"/>
      <c r="R126" s="188"/>
      <c r="S126" s="91" t="s">
        <v>14</v>
      </c>
      <c r="T126" s="187"/>
      <c r="U126" s="188"/>
      <c r="V126" s="188"/>
      <c r="W126" s="70" t="s">
        <v>15</v>
      </c>
      <c r="X126" s="189" t="s">
        <v>17</v>
      </c>
      <c r="Y126" s="190"/>
      <c r="Z126" s="220"/>
      <c r="AA126" s="147"/>
      <c r="AB126" s="223"/>
      <c r="AC126" s="125"/>
      <c r="AD126" s="126"/>
      <c r="AE126" s="78" t="str">
        <f>IF(AD124="承認",I126,"")</f>
        <v/>
      </c>
      <c r="AF126" s="93" t="s">
        <v>4</v>
      </c>
      <c r="AG126" s="98" t="str">
        <f>IF(AD124="承認",M126,"")</f>
        <v/>
      </c>
      <c r="AH126" s="93" t="s">
        <v>6</v>
      </c>
      <c r="AI126" s="92" t="str">
        <f>IF(AD124="承認",Q126,"")</f>
        <v/>
      </c>
      <c r="AJ126" s="79" t="s">
        <v>14</v>
      </c>
      <c r="AK126" s="204" t="str">
        <f>IF(AD124="承認",T126,"")</f>
        <v/>
      </c>
      <c r="AL126" s="205"/>
      <c r="AM126" s="94" t="s">
        <v>15</v>
      </c>
      <c r="AN126" s="136" t="s">
        <v>17</v>
      </c>
      <c r="AO126" s="137"/>
      <c r="AP126" s="192"/>
      <c r="AQ126" s="147"/>
      <c r="AR126" s="147"/>
      <c r="AS126" s="190"/>
      <c r="AT126" s="192"/>
      <c r="AU126" s="147"/>
      <c r="AV126" s="68">
        <f t="shared" ref="AV126" si="233">CC126</f>
        <v>0</v>
      </c>
      <c r="AW126" s="190"/>
      <c r="AX126" s="154"/>
      <c r="AY126" s="155"/>
      <c r="AZ126" s="156"/>
      <c r="BA126" s="133"/>
      <c r="BB126" s="134"/>
      <c r="BC126" s="134"/>
      <c r="BD126" s="134"/>
      <c r="BE126" s="134"/>
      <c r="BF126" s="134"/>
      <c r="BG126" s="134"/>
      <c r="BH126" s="134"/>
      <c r="BI126" s="134"/>
      <c r="BJ126" s="135"/>
      <c r="BK126" s="82"/>
      <c r="BL126" s="82"/>
      <c r="BM126" s="82"/>
      <c r="BN126" s="82"/>
      <c r="BO126" s="53"/>
      <c r="BP126" s="12"/>
      <c r="BQ126" s="12"/>
      <c r="BR126" s="12"/>
      <c r="BS126" s="12"/>
      <c r="BT126" s="12"/>
      <c r="BU126" s="12"/>
      <c r="BV126" s="12"/>
      <c r="BW126" s="12"/>
      <c r="BX126" s="12"/>
      <c r="BY126" s="12"/>
      <c r="BZ126" s="7">
        <f>IF(AT122+AV123/60-AP125&lt;0,AT122+$CI$7+AV123/60-AP125,AT122+AV123/60-AP125)</f>
        <v>0</v>
      </c>
      <c r="CA126" s="8">
        <f t="shared" ref="CA126" si="234">SUMPRODUCT(BZ126,60)</f>
        <v>0</v>
      </c>
      <c r="CB126">
        <f t="shared" ref="CB126" si="235">ROUNDDOWN(BZ126,0)</f>
        <v>0</v>
      </c>
      <c r="CC126" s="8">
        <f t="shared" ref="CC126" si="236">MOD(CA126,60)</f>
        <v>0</v>
      </c>
      <c r="CD126" s="26"/>
      <c r="CE126" s="18"/>
      <c r="CG126" s="27">
        <f>SUMPRODUCT(AT124,$CI$7)+AT125</f>
        <v>105</v>
      </c>
      <c r="CH126" s="27">
        <f>IF(E126="",E128,SUMPRODUCT(E126,$CI$7)+E128)</f>
        <v>0</v>
      </c>
      <c r="CI126" s="27">
        <f>SUM(CG126,-CH126)</f>
        <v>105</v>
      </c>
      <c r="CJ126" s="27">
        <f>SUMPRODUCT(CI126,1/$CI$7)</f>
        <v>15</v>
      </c>
      <c r="CK126" s="27">
        <f>ROUNDDOWN(CJ126,0)</f>
        <v>15</v>
      </c>
      <c r="CL126" s="27">
        <f>MOD(CI126,$CI$7)</f>
        <v>0</v>
      </c>
      <c r="CM126" s="27"/>
      <c r="CN126" s="25">
        <f>IF(A126="計画的付与",E126,0)</f>
        <v>0</v>
      </c>
      <c r="CO126" s="27">
        <f>IF(A126="計画的付与",AP126,0)</f>
        <v>0</v>
      </c>
      <c r="CP126" s="19"/>
      <c r="CV126"/>
    </row>
    <row r="127" spans="1:105" ht="83.25" hidden="1" customHeight="1" x14ac:dyDescent="0.15">
      <c r="A127" s="173"/>
      <c r="B127" s="174"/>
      <c r="C127" s="174"/>
      <c r="D127" s="174"/>
      <c r="E127" s="174"/>
      <c r="F127" s="174"/>
      <c r="G127" s="174"/>
      <c r="H127" s="105" t="s">
        <v>6</v>
      </c>
      <c r="I127" s="183"/>
      <c r="J127" s="184"/>
      <c r="K127" s="180" t="s">
        <v>4</v>
      </c>
      <c r="L127" s="180"/>
      <c r="M127" s="224"/>
      <c r="N127" s="184"/>
      <c r="O127" s="184"/>
      <c r="P127" s="87" t="s">
        <v>6</v>
      </c>
      <c r="Q127" s="180" t="s">
        <v>16</v>
      </c>
      <c r="R127" s="180"/>
      <c r="S127" s="86"/>
      <c r="T127" s="180" t="s">
        <v>4</v>
      </c>
      <c r="U127" s="180"/>
      <c r="V127" s="86"/>
      <c r="W127" s="89" t="s">
        <v>6</v>
      </c>
      <c r="X127" s="206" t="s">
        <v>17</v>
      </c>
      <c r="Y127" s="207"/>
      <c r="Z127" s="218"/>
      <c r="AA127" s="121" t="s">
        <v>4</v>
      </c>
      <c r="AB127" s="221"/>
      <c r="AC127" s="121" t="s">
        <v>6</v>
      </c>
      <c r="AD127" s="122"/>
      <c r="AE127" s="71" t="str">
        <f>IF(AD127="承認",I127,"")</f>
        <v/>
      </c>
      <c r="AF127" s="72" t="s">
        <v>4</v>
      </c>
      <c r="AG127" s="73" t="str">
        <f>IF(AD127="承認",M127,"")</f>
        <v/>
      </c>
      <c r="AH127" s="72" t="s">
        <v>6</v>
      </c>
      <c r="AI127" s="72" t="s">
        <v>16</v>
      </c>
      <c r="AJ127" s="73" t="str">
        <f>IF(AD127="承認",S127,"")</f>
        <v/>
      </c>
      <c r="AK127" s="74" t="s">
        <v>4</v>
      </c>
      <c r="AL127" s="73" t="str">
        <f>IF(AD127="承認",V127,"")</f>
        <v/>
      </c>
      <c r="AM127" s="75" t="s">
        <v>6</v>
      </c>
      <c r="AN127" s="200" t="s">
        <v>17</v>
      </c>
      <c r="AO127" s="201"/>
      <c r="AP127" s="144"/>
      <c r="AQ127" s="145"/>
      <c r="AR127" s="145"/>
      <c r="AS127" s="101" t="s">
        <v>6</v>
      </c>
      <c r="AT127" s="142">
        <f t="shared" ref="AT127" si="237">IF(AT125-AP128&lt;0,AT124-AP127-1,AT124-AP127)</f>
        <v>15</v>
      </c>
      <c r="AU127" s="143"/>
      <c r="AV127" s="143"/>
      <c r="AW127" s="96" t="s">
        <v>6</v>
      </c>
      <c r="AX127" s="148"/>
      <c r="AY127" s="149"/>
      <c r="AZ127" s="150"/>
      <c r="BA127" s="127" t="str">
        <f t="shared" ref="BA127" si="238">IF(AP128&gt;$AQ$9,"時間単位年休１日の時間数よりも大きい時間数が入力されています。","")</f>
        <v/>
      </c>
      <c r="BB127" s="128"/>
      <c r="BC127" s="128"/>
      <c r="BD127" s="128"/>
      <c r="BE127" s="128"/>
      <c r="BF127" s="128"/>
      <c r="BG127" s="128"/>
      <c r="BH127" s="128"/>
      <c r="BI127" s="128"/>
      <c r="BJ127" s="129"/>
      <c r="BK127" s="82"/>
      <c r="BL127" s="82"/>
      <c r="BM127" s="82"/>
      <c r="BN127" s="82"/>
      <c r="BO127" s="53"/>
      <c r="BP127" s="12"/>
      <c r="BQ127" s="12"/>
      <c r="BR127" s="12"/>
      <c r="BS127" s="12"/>
      <c r="BT127" s="12"/>
      <c r="BU127" s="12"/>
      <c r="BV127" s="12"/>
      <c r="BW127" s="12"/>
      <c r="BX127" s="12"/>
      <c r="BY127" s="12"/>
      <c r="BZ127" s="12"/>
      <c r="CA127" s="50"/>
      <c r="CB127" s="50"/>
      <c r="CC127" s="50"/>
      <c r="CD127" s="50"/>
      <c r="CE127" s="18"/>
      <c r="CG127" s="51"/>
      <c r="CH127" s="51"/>
      <c r="CI127" s="51"/>
      <c r="CJ127" s="51"/>
      <c r="CK127" s="51"/>
      <c r="CL127" s="51"/>
      <c r="CM127" s="51"/>
      <c r="CN127" s="49"/>
      <c r="CO127" s="51"/>
      <c r="CP127" s="51"/>
      <c r="CV127"/>
    </row>
    <row r="128" spans="1:105" ht="83.25" hidden="1" customHeight="1" x14ac:dyDescent="0.15">
      <c r="A128" s="175"/>
      <c r="B128" s="176"/>
      <c r="C128" s="176"/>
      <c r="D128" s="176"/>
      <c r="E128" s="176"/>
      <c r="F128" s="176"/>
      <c r="G128" s="176"/>
      <c r="H128" s="181" t="s">
        <v>8</v>
      </c>
      <c r="I128" s="185"/>
      <c r="J128" s="186"/>
      <c r="K128" s="180" t="s">
        <v>4</v>
      </c>
      <c r="L128" s="180"/>
      <c r="M128" s="186"/>
      <c r="N128" s="186"/>
      <c r="O128" s="186"/>
      <c r="P128" s="87" t="s">
        <v>6</v>
      </c>
      <c r="Q128" s="209"/>
      <c r="R128" s="210"/>
      <c r="S128" s="88" t="s">
        <v>14</v>
      </c>
      <c r="T128" s="186"/>
      <c r="U128" s="232"/>
      <c r="V128" s="232"/>
      <c r="W128" s="89" t="s">
        <v>15</v>
      </c>
      <c r="X128" s="206" t="s">
        <v>16</v>
      </c>
      <c r="Y128" s="211"/>
      <c r="Z128" s="219"/>
      <c r="AA128" s="146"/>
      <c r="AB128" s="222"/>
      <c r="AC128" s="123"/>
      <c r="AD128" s="124"/>
      <c r="AE128" s="76" t="str">
        <f>IF(AD127="承認",I128,"")</f>
        <v/>
      </c>
      <c r="AF128" s="93" t="s">
        <v>4</v>
      </c>
      <c r="AG128" s="90" t="str">
        <f>IF(AD127="承認",M128,"")</f>
        <v/>
      </c>
      <c r="AH128" s="93" t="s">
        <v>6</v>
      </c>
      <c r="AI128" s="90" t="str">
        <f>IF(AD127="承認",Q128,"")</f>
        <v/>
      </c>
      <c r="AJ128" s="77" t="s">
        <v>14</v>
      </c>
      <c r="AK128" s="202" t="str">
        <f>IF(AD127="承認",T128,"")</f>
        <v/>
      </c>
      <c r="AL128" s="203"/>
      <c r="AM128" s="94" t="s">
        <v>15</v>
      </c>
      <c r="AN128" s="136" t="s">
        <v>16</v>
      </c>
      <c r="AO128" s="137"/>
      <c r="AP128" s="191"/>
      <c r="AQ128" s="121"/>
      <c r="AR128" s="121"/>
      <c r="AS128" s="211" t="s">
        <v>8</v>
      </c>
      <c r="AT128" s="196">
        <f t="shared" ref="AT128" si="239">CB129</f>
        <v>0</v>
      </c>
      <c r="AU128" s="197"/>
      <c r="AV128" s="67"/>
      <c r="AW128" s="212" t="s">
        <v>8</v>
      </c>
      <c r="AX128" s="151"/>
      <c r="AY128" s="152"/>
      <c r="AZ128" s="153"/>
      <c r="BA128" s="130"/>
      <c r="BB128" s="131"/>
      <c r="BC128" s="131"/>
      <c r="BD128" s="131"/>
      <c r="BE128" s="131"/>
      <c r="BF128" s="131"/>
      <c r="BG128" s="131"/>
      <c r="BH128" s="131"/>
      <c r="BI128" s="131"/>
      <c r="BJ128" s="132"/>
      <c r="BK128" s="82"/>
      <c r="BL128" s="82"/>
      <c r="BM128" s="82"/>
      <c r="BN128" s="82"/>
      <c r="BO128" s="54"/>
      <c r="BP128" s="12"/>
      <c r="BQ128" s="12"/>
      <c r="BR128" s="12"/>
      <c r="BS128" s="12"/>
      <c r="BT128" s="12"/>
      <c r="BU128" s="12"/>
      <c r="BV128" s="12"/>
      <c r="BW128" s="12"/>
      <c r="BX128" s="12"/>
      <c r="BY128" s="12"/>
      <c r="BZ128" s="12"/>
      <c r="CA128" s="50"/>
      <c r="CB128" s="50"/>
      <c r="CC128" s="50"/>
      <c r="CD128" s="26"/>
      <c r="CE128" s="18"/>
      <c r="CG128" s="27"/>
      <c r="CH128" s="27"/>
      <c r="CI128" s="27"/>
      <c r="CJ128" s="27"/>
      <c r="CK128" s="27"/>
      <c r="CL128" s="27"/>
      <c r="CM128" s="27"/>
      <c r="CO128" s="27"/>
      <c r="CP128" s="19"/>
      <c r="CV128"/>
    </row>
    <row r="129" spans="1:100" ht="83.25" hidden="1" customHeight="1" x14ac:dyDescent="0.15">
      <c r="A129" s="177"/>
      <c r="B129" s="178"/>
      <c r="C129" s="178"/>
      <c r="D129" s="178"/>
      <c r="E129" s="178"/>
      <c r="F129" s="178"/>
      <c r="G129" s="178"/>
      <c r="H129" s="182"/>
      <c r="I129" s="231"/>
      <c r="J129" s="187"/>
      <c r="K129" s="179" t="s">
        <v>4</v>
      </c>
      <c r="L129" s="179"/>
      <c r="M129" s="187"/>
      <c r="N129" s="187"/>
      <c r="O129" s="187"/>
      <c r="P129" s="94" t="s">
        <v>6</v>
      </c>
      <c r="Q129" s="187"/>
      <c r="R129" s="188"/>
      <c r="S129" s="91" t="s">
        <v>14</v>
      </c>
      <c r="T129" s="187"/>
      <c r="U129" s="188"/>
      <c r="V129" s="188"/>
      <c r="W129" s="70" t="s">
        <v>15</v>
      </c>
      <c r="X129" s="189" t="s">
        <v>17</v>
      </c>
      <c r="Y129" s="190"/>
      <c r="Z129" s="220"/>
      <c r="AA129" s="147"/>
      <c r="AB129" s="223"/>
      <c r="AC129" s="125"/>
      <c r="AD129" s="126"/>
      <c r="AE129" s="78" t="str">
        <f>IF(AD127="承認",I129,"")</f>
        <v/>
      </c>
      <c r="AF129" s="93" t="s">
        <v>4</v>
      </c>
      <c r="AG129" s="98" t="str">
        <f>IF(AD127="承認",M129,"")</f>
        <v/>
      </c>
      <c r="AH129" s="93" t="s">
        <v>6</v>
      </c>
      <c r="AI129" s="92" t="str">
        <f>IF(AD127="承認",Q129,"")</f>
        <v/>
      </c>
      <c r="AJ129" s="79" t="s">
        <v>14</v>
      </c>
      <c r="AK129" s="204" t="str">
        <f>IF(AD127="承認",T129,"")</f>
        <v/>
      </c>
      <c r="AL129" s="205"/>
      <c r="AM129" s="94" t="s">
        <v>15</v>
      </c>
      <c r="AN129" s="136" t="s">
        <v>17</v>
      </c>
      <c r="AO129" s="137"/>
      <c r="AP129" s="192"/>
      <c r="AQ129" s="147"/>
      <c r="AR129" s="147"/>
      <c r="AS129" s="190"/>
      <c r="AT129" s="192"/>
      <c r="AU129" s="147"/>
      <c r="AV129" s="68">
        <f t="shared" ref="AV129" si="240">CC129</f>
        <v>0</v>
      </c>
      <c r="AW129" s="190"/>
      <c r="AX129" s="154"/>
      <c r="AY129" s="155"/>
      <c r="AZ129" s="156"/>
      <c r="BA129" s="133"/>
      <c r="BB129" s="134"/>
      <c r="BC129" s="134"/>
      <c r="BD129" s="134"/>
      <c r="BE129" s="134"/>
      <c r="BF129" s="134"/>
      <c r="BG129" s="134"/>
      <c r="BH129" s="134"/>
      <c r="BI129" s="134"/>
      <c r="BJ129" s="135"/>
      <c r="BK129" s="82"/>
      <c r="BL129" s="82"/>
      <c r="BM129" s="82"/>
      <c r="BN129" s="82"/>
      <c r="BO129" s="53"/>
      <c r="BP129" s="12"/>
      <c r="BQ129" s="12"/>
      <c r="BR129" s="12"/>
      <c r="BS129" s="12"/>
      <c r="BT129" s="12"/>
      <c r="BU129" s="12"/>
      <c r="BV129" s="12"/>
      <c r="BW129" s="12"/>
      <c r="BX129" s="12"/>
      <c r="BY129" s="12"/>
      <c r="BZ129" s="7">
        <f>IF(AT125+AV126/60-AP128&lt;0,AT125+$CI$7+AV126/60-AP128,AT125+AV126/60-AP128)</f>
        <v>0</v>
      </c>
      <c r="CA129" s="8">
        <f t="shared" ref="CA129" si="241">SUMPRODUCT(BZ129,60)</f>
        <v>0</v>
      </c>
      <c r="CB129">
        <f t="shared" ref="CB129" si="242">ROUNDDOWN(BZ129,0)</f>
        <v>0</v>
      </c>
      <c r="CC129" s="8">
        <f t="shared" ref="CC129" si="243">MOD(CA129,60)</f>
        <v>0</v>
      </c>
      <c r="CD129" s="26"/>
      <c r="CE129" s="18"/>
      <c r="CG129" s="27" t="e">
        <f>SUMPRODUCT(AT126,$CI$7)+AT128</f>
        <v>#VALUE!</v>
      </c>
      <c r="CH129" s="27">
        <f>IF(E129="",E131,SUMPRODUCT(E129,$CI$7)+E131)</f>
        <v>0</v>
      </c>
      <c r="CI129" s="27" t="e">
        <f>SUM(CG129,-CH129)</f>
        <v>#VALUE!</v>
      </c>
      <c r="CJ129" s="27" t="e">
        <f>SUMPRODUCT(CI129,1/$CI$7)</f>
        <v>#VALUE!</v>
      </c>
      <c r="CK129" s="27" t="e">
        <f>ROUNDDOWN(CJ129,0)</f>
        <v>#VALUE!</v>
      </c>
      <c r="CL129" s="27" t="e">
        <f>MOD(CI129,$CI$7)</f>
        <v>#VALUE!</v>
      </c>
      <c r="CM129" s="27"/>
      <c r="CN129" s="25">
        <f>IF(A129="計画的付与",E129,0)</f>
        <v>0</v>
      </c>
      <c r="CO129" s="27">
        <f>IF(A129="計画的付与",AP129,0)</f>
        <v>0</v>
      </c>
      <c r="CP129" s="19"/>
      <c r="CV129"/>
    </row>
    <row r="130" spans="1:100" ht="83.25" hidden="1" customHeight="1" x14ac:dyDescent="0.15">
      <c r="A130" s="173"/>
      <c r="B130" s="174"/>
      <c r="C130" s="174"/>
      <c r="D130" s="174"/>
      <c r="E130" s="174"/>
      <c r="F130" s="174"/>
      <c r="G130" s="174"/>
      <c r="H130" s="105" t="s">
        <v>6</v>
      </c>
      <c r="I130" s="183"/>
      <c r="J130" s="184"/>
      <c r="K130" s="180" t="s">
        <v>4</v>
      </c>
      <c r="L130" s="180"/>
      <c r="M130" s="224"/>
      <c r="N130" s="184"/>
      <c r="O130" s="184"/>
      <c r="P130" s="87" t="s">
        <v>6</v>
      </c>
      <c r="Q130" s="180" t="s">
        <v>16</v>
      </c>
      <c r="R130" s="180"/>
      <c r="S130" s="86"/>
      <c r="T130" s="180" t="s">
        <v>4</v>
      </c>
      <c r="U130" s="180"/>
      <c r="V130" s="86"/>
      <c r="W130" s="89" t="s">
        <v>6</v>
      </c>
      <c r="X130" s="206" t="s">
        <v>17</v>
      </c>
      <c r="Y130" s="207"/>
      <c r="Z130" s="218"/>
      <c r="AA130" s="121" t="s">
        <v>4</v>
      </c>
      <c r="AB130" s="221"/>
      <c r="AC130" s="121" t="s">
        <v>6</v>
      </c>
      <c r="AD130" s="122"/>
      <c r="AE130" s="71" t="str">
        <f>IF(AD130="承認",I130,"")</f>
        <v/>
      </c>
      <c r="AF130" s="72" t="s">
        <v>4</v>
      </c>
      <c r="AG130" s="73" t="str">
        <f>IF(AD130="承認",M130,"")</f>
        <v/>
      </c>
      <c r="AH130" s="72" t="s">
        <v>6</v>
      </c>
      <c r="AI130" s="72" t="s">
        <v>16</v>
      </c>
      <c r="AJ130" s="73" t="str">
        <f>IF(AD130="承認",S130,"")</f>
        <v/>
      </c>
      <c r="AK130" s="74" t="s">
        <v>4</v>
      </c>
      <c r="AL130" s="73" t="str">
        <f>IF(AD130="承認",V130,"")</f>
        <v/>
      </c>
      <c r="AM130" s="75" t="s">
        <v>6</v>
      </c>
      <c r="AN130" s="200" t="s">
        <v>17</v>
      </c>
      <c r="AO130" s="201"/>
      <c r="AP130" s="144"/>
      <c r="AQ130" s="145"/>
      <c r="AR130" s="145"/>
      <c r="AS130" s="101" t="s">
        <v>6</v>
      </c>
      <c r="AT130" s="142">
        <f t="shared" ref="AT130" si="244">IF(AT128-AP131&lt;0,AT127-AP130-1,AT127-AP130)</f>
        <v>15</v>
      </c>
      <c r="AU130" s="143"/>
      <c r="AV130" s="143"/>
      <c r="AW130" s="96" t="s">
        <v>6</v>
      </c>
      <c r="AX130" s="148"/>
      <c r="AY130" s="149"/>
      <c r="AZ130" s="150"/>
      <c r="BA130" s="127" t="str">
        <f t="shared" ref="BA130" si="245">IF(AP131&gt;$AQ$9,"時間単位年休１日の時間数よりも大きい時間数が入力されています。","")</f>
        <v/>
      </c>
      <c r="BB130" s="128"/>
      <c r="BC130" s="128"/>
      <c r="BD130" s="128"/>
      <c r="BE130" s="128"/>
      <c r="BF130" s="128"/>
      <c r="BG130" s="128"/>
      <c r="BH130" s="128"/>
      <c r="BI130" s="128"/>
      <c r="BJ130" s="129"/>
      <c r="BK130" s="82"/>
      <c r="BL130" s="82"/>
      <c r="BM130" s="82"/>
      <c r="BN130" s="82"/>
      <c r="BO130" s="53"/>
      <c r="BP130" s="12"/>
      <c r="BQ130" s="12"/>
      <c r="BR130" s="12"/>
      <c r="BS130" s="12"/>
      <c r="BT130" s="12"/>
      <c r="BU130" s="12"/>
      <c r="BV130" s="12"/>
      <c r="BW130" s="12"/>
      <c r="BX130" s="12"/>
      <c r="BY130" s="12"/>
      <c r="BZ130" s="12"/>
      <c r="CA130" s="50"/>
      <c r="CB130" s="50"/>
      <c r="CC130" s="50"/>
      <c r="CD130" s="50"/>
      <c r="CE130" s="18"/>
      <c r="CG130" s="51"/>
      <c r="CH130" s="51"/>
      <c r="CI130" s="51"/>
      <c r="CJ130" s="51"/>
      <c r="CK130" s="51"/>
      <c r="CL130" s="51"/>
      <c r="CM130" s="51"/>
      <c r="CN130" s="49"/>
      <c r="CO130" s="51"/>
      <c r="CP130" s="51"/>
      <c r="CV130"/>
    </row>
    <row r="131" spans="1:100" ht="83.25" hidden="1" customHeight="1" x14ac:dyDescent="0.15">
      <c r="A131" s="175"/>
      <c r="B131" s="176"/>
      <c r="C131" s="176"/>
      <c r="D131" s="176"/>
      <c r="E131" s="176"/>
      <c r="F131" s="176"/>
      <c r="G131" s="176"/>
      <c r="H131" s="181" t="s">
        <v>8</v>
      </c>
      <c r="I131" s="185"/>
      <c r="J131" s="186"/>
      <c r="K131" s="180" t="s">
        <v>4</v>
      </c>
      <c r="L131" s="180"/>
      <c r="M131" s="186"/>
      <c r="N131" s="186"/>
      <c r="O131" s="186"/>
      <c r="P131" s="87" t="s">
        <v>6</v>
      </c>
      <c r="Q131" s="209"/>
      <c r="R131" s="210"/>
      <c r="S131" s="88" t="s">
        <v>14</v>
      </c>
      <c r="T131" s="186"/>
      <c r="U131" s="232"/>
      <c r="V131" s="232"/>
      <c r="W131" s="89" t="s">
        <v>15</v>
      </c>
      <c r="X131" s="206" t="s">
        <v>16</v>
      </c>
      <c r="Y131" s="211"/>
      <c r="Z131" s="219"/>
      <c r="AA131" s="146"/>
      <c r="AB131" s="222"/>
      <c r="AC131" s="123"/>
      <c r="AD131" s="124"/>
      <c r="AE131" s="76" t="str">
        <f>IF(AD130="承認",I131,"")</f>
        <v/>
      </c>
      <c r="AF131" s="93" t="s">
        <v>4</v>
      </c>
      <c r="AG131" s="90" t="str">
        <f>IF(AD130="承認",M131,"")</f>
        <v/>
      </c>
      <c r="AH131" s="93" t="s">
        <v>6</v>
      </c>
      <c r="AI131" s="90" t="str">
        <f>IF(AD130="承認",Q131,"")</f>
        <v/>
      </c>
      <c r="AJ131" s="77" t="s">
        <v>14</v>
      </c>
      <c r="AK131" s="202" t="str">
        <f>IF(AD130="承認",T131,"")</f>
        <v/>
      </c>
      <c r="AL131" s="203"/>
      <c r="AM131" s="94" t="s">
        <v>15</v>
      </c>
      <c r="AN131" s="136" t="s">
        <v>16</v>
      </c>
      <c r="AO131" s="137"/>
      <c r="AP131" s="191"/>
      <c r="AQ131" s="121"/>
      <c r="AR131" s="121"/>
      <c r="AS131" s="211" t="s">
        <v>8</v>
      </c>
      <c r="AT131" s="196">
        <f t="shared" ref="AT131" si="246">CB132</f>
        <v>0</v>
      </c>
      <c r="AU131" s="197"/>
      <c r="AV131" s="67"/>
      <c r="AW131" s="212" t="s">
        <v>8</v>
      </c>
      <c r="AX131" s="151"/>
      <c r="AY131" s="152"/>
      <c r="AZ131" s="153"/>
      <c r="BA131" s="130"/>
      <c r="BB131" s="131"/>
      <c r="BC131" s="131"/>
      <c r="BD131" s="131"/>
      <c r="BE131" s="131"/>
      <c r="BF131" s="131"/>
      <c r="BG131" s="131"/>
      <c r="BH131" s="131"/>
      <c r="BI131" s="131"/>
      <c r="BJ131" s="132"/>
      <c r="BK131" s="82"/>
      <c r="BL131" s="82"/>
      <c r="BM131" s="82"/>
      <c r="BN131" s="82"/>
      <c r="BO131" s="54"/>
      <c r="BP131" s="12"/>
      <c r="BQ131" s="12"/>
      <c r="BR131" s="12"/>
      <c r="BS131" s="12"/>
      <c r="BT131" s="12"/>
      <c r="BU131" s="12"/>
      <c r="BV131" s="12"/>
      <c r="BW131" s="12"/>
      <c r="BX131" s="12"/>
      <c r="BY131" s="12"/>
      <c r="BZ131" s="12"/>
      <c r="CA131" s="50"/>
      <c r="CB131" s="50"/>
      <c r="CC131" s="50"/>
      <c r="CD131" s="26"/>
      <c r="CE131" s="18"/>
      <c r="CG131" s="27"/>
      <c r="CH131" s="27"/>
      <c r="CI131" s="27"/>
      <c r="CJ131" s="27"/>
      <c r="CK131" s="27"/>
      <c r="CL131" s="27"/>
      <c r="CM131" s="27"/>
      <c r="CO131" s="27"/>
      <c r="CP131" s="19"/>
      <c r="CV131"/>
    </row>
    <row r="132" spans="1:100" ht="83.25" hidden="1" customHeight="1" x14ac:dyDescent="0.15">
      <c r="A132" s="177"/>
      <c r="B132" s="178"/>
      <c r="C132" s="178"/>
      <c r="D132" s="178"/>
      <c r="E132" s="178"/>
      <c r="F132" s="178"/>
      <c r="G132" s="178"/>
      <c r="H132" s="182"/>
      <c r="I132" s="231"/>
      <c r="J132" s="187"/>
      <c r="K132" s="179" t="s">
        <v>4</v>
      </c>
      <c r="L132" s="179"/>
      <c r="M132" s="187"/>
      <c r="N132" s="187"/>
      <c r="O132" s="187"/>
      <c r="P132" s="94" t="s">
        <v>6</v>
      </c>
      <c r="Q132" s="187"/>
      <c r="R132" s="188"/>
      <c r="S132" s="91" t="s">
        <v>14</v>
      </c>
      <c r="T132" s="187"/>
      <c r="U132" s="188"/>
      <c r="V132" s="188"/>
      <c r="W132" s="70" t="s">
        <v>15</v>
      </c>
      <c r="X132" s="189" t="s">
        <v>17</v>
      </c>
      <c r="Y132" s="190"/>
      <c r="Z132" s="220"/>
      <c r="AA132" s="147"/>
      <c r="AB132" s="223"/>
      <c r="AC132" s="125"/>
      <c r="AD132" s="126"/>
      <c r="AE132" s="78" t="str">
        <f>IF(AD130="承認",I132,"")</f>
        <v/>
      </c>
      <c r="AF132" s="93" t="s">
        <v>4</v>
      </c>
      <c r="AG132" s="98" t="str">
        <f>IF(AD130="承認",M132,"")</f>
        <v/>
      </c>
      <c r="AH132" s="93" t="s">
        <v>6</v>
      </c>
      <c r="AI132" s="92" t="str">
        <f>IF(AD130="承認",Q132,"")</f>
        <v/>
      </c>
      <c r="AJ132" s="79" t="s">
        <v>14</v>
      </c>
      <c r="AK132" s="204" t="str">
        <f>IF(AD130="承認",T132,"")</f>
        <v/>
      </c>
      <c r="AL132" s="205"/>
      <c r="AM132" s="94" t="s">
        <v>15</v>
      </c>
      <c r="AN132" s="136" t="s">
        <v>17</v>
      </c>
      <c r="AO132" s="137"/>
      <c r="AP132" s="192"/>
      <c r="AQ132" s="147"/>
      <c r="AR132" s="147"/>
      <c r="AS132" s="190"/>
      <c r="AT132" s="192"/>
      <c r="AU132" s="147"/>
      <c r="AV132" s="68">
        <f t="shared" ref="AV132" si="247">CC132</f>
        <v>0</v>
      </c>
      <c r="AW132" s="190"/>
      <c r="AX132" s="154"/>
      <c r="AY132" s="155"/>
      <c r="AZ132" s="156"/>
      <c r="BA132" s="133"/>
      <c r="BB132" s="134"/>
      <c r="BC132" s="134"/>
      <c r="BD132" s="134"/>
      <c r="BE132" s="134"/>
      <c r="BF132" s="134"/>
      <c r="BG132" s="134"/>
      <c r="BH132" s="134"/>
      <c r="BI132" s="134"/>
      <c r="BJ132" s="135"/>
      <c r="BK132" s="82"/>
      <c r="BL132" s="82"/>
      <c r="BM132" s="82"/>
      <c r="BN132" s="82"/>
      <c r="BO132" s="53"/>
      <c r="BP132" s="12"/>
      <c r="BQ132" s="12"/>
      <c r="BR132" s="12"/>
      <c r="BS132" s="12"/>
      <c r="BT132" s="12"/>
      <c r="BU132" s="12"/>
      <c r="BV132" s="12"/>
      <c r="BW132" s="12"/>
      <c r="BX132" s="12"/>
      <c r="BY132" s="12"/>
      <c r="BZ132" s="7">
        <f>IF(AT128+AV129/60-AP131&lt;0,AT128+$CI$7+AV129/60-AP131,AT128+AV129/60-AP131)</f>
        <v>0</v>
      </c>
      <c r="CA132" s="8">
        <f t="shared" ref="CA132" si="248">SUMPRODUCT(BZ132,60)</f>
        <v>0</v>
      </c>
      <c r="CB132">
        <f t="shared" ref="CB132" si="249">ROUNDDOWN(BZ132,0)</f>
        <v>0</v>
      </c>
      <c r="CC132" s="8">
        <f t="shared" ref="CC132" si="250">MOD(CA132,60)</f>
        <v>0</v>
      </c>
      <c r="CD132" s="26"/>
      <c r="CE132" s="18"/>
      <c r="CG132" s="27" t="e">
        <f>SUMPRODUCT(AT129,$CI$7)+AT131</f>
        <v>#VALUE!</v>
      </c>
      <c r="CH132" s="27">
        <f>IF(E132="",E134,SUMPRODUCT(E132,$CI$7)+E134)</f>
        <v>0</v>
      </c>
      <c r="CI132" s="27" t="e">
        <f>SUM(CG132,-CH132)</f>
        <v>#VALUE!</v>
      </c>
      <c r="CJ132" s="27" t="e">
        <f>SUMPRODUCT(CI132,1/$CI$7)</f>
        <v>#VALUE!</v>
      </c>
      <c r="CK132" s="27" t="e">
        <f>ROUNDDOWN(CJ132,0)</f>
        <v>#VALUE!</v>
      </c>
      <c r="CL132" s="27" t="e">
        <f>MOD(CI132,$CI$7)</f>
        <v>#VALUE!</v>
      </c>
      <c r="CM132" s="27"/>
      <c r="CN132" s="25">
        <f>IF(A132="計画的付与",E132,0)</f>
        <v>0</v>
      </c>
      <c r="CO132" s="27">
        <f>IF(A132="計画的付与",AP132,0)</f>
        <v>0</v>
      </c>
      <c r="CP132" s="19"/>
      <c r="CV132"/>
    </row>
    <row r="133" spans="1:100" ht="83.25" hidden="1" customHeight="1" x14ac:dyDescent="0.15">
      <c r="A133" s="173"/>
      <c r="B133" s="174"/>
      <c r="C133" s="174"/>
      <c r="D133" s="174"/>
      <c r="E133" s="174"/>
      <c r="F133" s="174"/>
      <c r="G133" s="174"/>
      <c r="H133" s="105" t="s">
        <v>6</v>
      </c>
      <c r="I133" s="183"/>
      <c r="J133" s="184"/>
      <c r="K133" s="180" t="s">
        <v>4</v>
      </c>
      <c r="L133" s="180"/>
      <c r="M133" s="224"/>
      <c r="N133" s="184"/>
      <c r="O133" s="184"/>
      <c r="P133" s="87" t="s">
        <v>6</v>
      </c>
      <c r="Q133" s="180" t="s">
        <v>16</v>
      </c>
      <c r="R133" s="180"/>
      <c r="S133" s="86"/>
      <c r="T133" s="180" t="s">
        <v>4</v>
      </c>
      <c r="U133" s="180"/>
      <c r="V133" s="86"/>
      <c r="W133" s="89" t="s">
        <v>6</v>
      </c>
      <c r="X133" s="206" t="s">
        <v>17</v>
      </c>
      <c r="Y133" s="207"/>
      <c r="Z133" s="218"/>
      <c r="AA133" s="121" t="s">
        <v>4</v>
      </c>
      <c r="AB133" s="221"/>
      <c r="AC133" s="121" t="s">
        <v>6</v>
      </c>
      <c r="AD133" s="122"/>
      <c r="AE133" s="71" t="str">
        <f>IF(AD133="承認",I133,"")</f>
        <v/>
      </c>
      <c r="AF133" s="72" t="s">
        <v>4</v>
      </c>
      <c r="AG133" s="73" t="str">
        <f>IF(AD133="承認",M133,"")</f>
        <v/>
      </c>
      <c r="AH133" s="72" t="s">
        <v>6</v>
      </c>
      <c r="AI133" s="72" t="s">
        <v>16</v>
      </c>
      <c r="AJ133" s="73" t="str">
        <f>IF(AD133="承認",S133,"")</f>
        <v/>
      </c>
      <c r="AK133" s="74" t="s">
        <v>4</v>
      </c>
      <c r="AL133" s="73" t="str">
        <f>IF(AD133="承認",V133,"")</f>
        <v/>
      </c>
      <c r="AM133" s="75" t="s">
        <v>6</v>
      </c>
      <c r="AN133" s="200" t="s">
        <v>17</v>
      </c>
      <c r="AO133" s="201"/>
      <c r="AP133" s="144"/>
      <c r="AQ133" s="145"/>
      <c r="AR133" s="145"/>
      <c r="AS133" s="101" t="s">
        <v>6</v>
      </c>
      <c r="AT133" s="142">
        <f t="shared" ref="AT133" si="251">IF(AT131-AP134&lt;0,AT130-AP133-1,AT130-AP133)</f>
        <v>15</v>
      </c>
      <c r="AU133" s="143"/>
      <c r="AV133" s="143"/>
      <c r="AW133" s="96" t="s">
        <v>6</v>
      </c>
      <c r="AX133" s="148"/>
      <c r="AY133" s="149"/>
      <c r="AZ133" s="150"/>
      <c r="BA133" s="127" t="str">
        <f t="shared" ref="BA133" si="252">IF(AP134&gt;$AQ$9,"時間単位年休１日の時間数よりも大きい時間数が入力されています。","")</f>
        <v/>
      </c>
      <c r="BB133" s="128"/>
      <c r="BC133" s="128"/>
      <c r="BD133" s="128"/>
      <c r="BE133" s="128"/>
      <c r="BF133" s="128"/>
      <c r="BG133" s="128"/>
      <c r="BH133" s="128"/>
      <c r="BI133" s="128"/>
      <c r="BJ133" s="129"/>
      <c r="BK133" s="82"/>
      <c r="BL133" s="82"/>
      <c r="BM133" s="82"/>
      <c r="BN133" s="82"/>
      <c r="BO133" s="53"/>
      <c r="BP133" s="12"/>
      <c r="BQ133" s="12"/>
      <c r="BR133" s="12"/>
      <c r="BS133" s="12"/>
      <c r="BT133" s="12"/>
      <c r="BU133" s="12"/>
      <c r="BV133" s="12"/>
      <c r="BW133" s="12"/>
      <c r="BX133" s="12"/>
      <c r="BY133" s="12"/>
      <c r="BZ133" s="12"/>
      <c r="CA133" s="50"/>
      <c r="CB133" s="50"/>
      <c r="CC133" s="50"/>
      <c r="CD133" s="50"/>
      <c r="CE133" s="18"/>
      <c r="CG133" s="51"/>
      <c r="CH133" s="51"/>
      <c r="CI133" s="51"/>
      <c r="CJ133" s="51"/>
      <c r="CK133" s="51"/>
      <c r="CL133" s="51"/>
      <c r="CM133" s="51"/>
      <c r="CN133" s="49"/>
      <c r="CO133" s="51"/>
      <c r="CP133" s="51"/>
      <c r="CV133"/>
    </row>
    <row r="134" spans="1:100" ht="83.25" hidden="1" customHeight="1" x14ac:dyDescent="0.15">
      <c r="A134" s="175"/>
      <c r="B134" s="176"/>
      <c r="C134" s="176"/>
      <c r="D134" s="176"/>
      <c r="E134" s="176"/>
      <c r="F134" s="176"/>
      <c r="G134" s="176"/>
      <c r="H134" s="181" t="s">
        <v>8</v>
      </c>
      <c r="I134" s="185"/>
      <c r="J134" s="186"/>
      <c r="K134" s="180" t="s">
        <v>4</v>
      </c>
      <c r="L134" s="180"/>
      <c r="M134" s="186"/>
      <c r="N134" s="186"/>
      <c r="O134" s="186"/>
      <c r="P134" s="87" t="s">
        <v>6</v>
      </c>
      <c r="Q134" s="209"/>
      <c r="R134" s="210"/>
      <c r="S134" s="88" t="s">
        <v>14</v>
      </c>
      <c r="T134" s="186"/>
      <c r="U134" s="232"/>
      <c r="V134" s="232"/>
      <c r="W134" s="89" t="s">
        <v>15</v>
      </c>
      <c r="X134" s="206" t="s">
        <v>16</v>
      </c>
      <c r="Y134" s="211"/>
      <c r="Z134" s="219"/>
      <c r="AA134" s="146"/>
      <c r="AB134" s="222"/>
      <c r="AC134" s="123"/>
      <c r="AD134" s="124"/>
      <c r="AE134" s="76" t="str">
        <f>IF(AD133="承認",I134,"")</f>
        <v/>
      </c>
      <c r="AF134" s="93" t="s">
        <v>4</v>
      </c>
      <c r="AG134" s="90" t="str">
        <f>IF(AD133="承認",M134,"")</f>
        <v/>
      </c>
      <c r="AH134" s="93" t="s">
        <v>6</v>
      </c>
      <c r="AI134" s="90" t="str">
        <f>IF(AD133="承認",Q134,"")</f>
        <v/>
      </c>
      <c r="AJ134" s="77" t="s">
        <v>14</v>
      </c>
      <c r="AK134" s="202" t="str">
        <f>IF(AD133="承認",T134,"")</f>
        <v/>
      </c>
      <c r="AL134" s="203"/>
      <c r="AM134" s="94" t="s">
        <v>15</v>
      </c>
      <c r="AN134" s="136" t="s">
        <v>16</v>
      </c>
      <c r="AO134" s="137"/>
      <c r="AP134" s="191"/>
      <c r="AQ134" s="121"/>
      <c r="AR134" s="121"/>
      <c r="AS134" s="211" t="s">
        <v>8</v>
      </c>
      <c r="AT134" s="196">
        <f t="shared" ref="AT134" si="253">CB135</f>
        <v>0</v>
      </c>
      <c r="AU134" s="197"/>
      <c r="AV134" s="67"/>
      <c r="AW134" s="212" t="s">
        <v>8</v>
      </c>
      <c r="AX134" s="151"/>
      <c r="AY134" s="152"/>
      <c r="AZ134" s="153"/>
      <c r="BA134" s="130"/>
      <c r="BB134" s="131"/>
      <c r="BC134" s="131"/>
      <c r="BD134" s="131"/>
      <c r="BE134" s="131"/>
      <c r="BF134" s="131"/>
      <c r="BG134" s="131"/>
      <c r="BH134" s="131"/>
      <c r="BI134" s="131"/>
      <c r="BJ134" s="132"/>
      <c r="BK134" s="82"/>
      <c r="BL134" s="82"/>
      <c r="BM134" s="82"/>
      <c r="BN134" s="82"/>
      <c r="BO134" s="54"/>
      <c r="BP134" s="12"/>
      <c r="BQ134" s="12"/>
      <c r="BR134" s="12"/>
      <c r="BS134" s="12"/>
      <c r="BT134" s="12"/>
      <c r="BU134" s="12"/>
      <c r="BV134" s="12"/>
      <c r="BW134" s="12"/>
      <c r="BX134" s="12"/>
      <c r="BY134" s="12"/>
      <c r="BZ134" s="12"/>
      <c r="CA134" s="50"/>
      <c r="CB134" s="50"/>
      <c r="CC134" s="50"/>
      <c r="CD134" s="26"/>
      <c r="CE134" s="18"/>
      <c r="CG134" s="27"/>
      <c r="CH134" s="27"/>
      <c r="CI134" s="27"/>
      <c r="CJ134" s="27"/>
      <c r="CK134" s="27"/>
      <c r="CL134" s="27"/>
      <c r="CM134" s="27"/>
      <c r="CO134" s="27"/>
      <c r="CP134" s="19"/>
      <c r="CV134"/>
    </row>
    <row r="135" spans="1:100" ht="83.25" hidden="1" customHeight="1" x14ac:dyDescent="0.15">
      <c r="A135" s="177"/>
      <c r="B135" s="178"/>
      <c r="C135" s="178"/>
      <c r="D135" s="178"/>
      <c r="E135" s="178"/>
      <c r="F135" s="178"/>
      <c r="G135" s="178"/>
      <c r="H135" s="182"/>
      <c r="I135" s="231"/>
      <c r="J135" s="187"/>
      <c r="K135" s="179" t="s">
        <v>4</v>
      </c>
      <c r="L135" s="179"/>
      <c r="M135" s="187"/>
      <c r="N135" s="187"/>
      <c r="O135" s="187"/>
      <c r="P135" s="94" t="s">
        <v>6</v>
      </c>
      <c r="Q135" s="187"/>
      <c r="R135" s="188"/>
      <c r="S135" s="91" t="s">
        <v>14</v>
      </c>
      <c r="T135" s="187"/>
      <c r="U135" s="188"/>
      <c r="V135" s="188"/>
      <c r="W135" s="70" t="s">
        <v>15</v>
      </c>
      <c r="X135" s="189" t="s">
        <v>17</v>
      </c>
      <c r="Y135" s="190"/>
      <c r="Z135" s="220"/>
      <c r="AA135" s="147"/>
      <c r="AB135" s="223"/>
      <c r="AC135" s="125"/>
      <c r="AD135" s="126"/>
      <c r="AE135" s="78" t="str">
        <f>IF(AD133="承認",I135,"")</f>
        <v/>
      </c>
      <c r="AF135" s="93" t="s">
        <v>4</v>
      </c>
      <c r="AG135" s="98" t="str">
        <f>IF(AD133="承認",M135,"")</f>
        <v/>
      </c>
      <c r="AH135" s="93" t="s">
        <v>6</v>
      </c>
      <c r="AI135" s="92" t="str">
        <f>IF(AD133="承認",Q135,"")</f>
        <v/>
      </c>
      <c r="AJ135" s="79" t="s">
        <v>14</v>
      </c>
      <c r="AK135" s="204" t="str">
        <f>IF(AD133="承認",T135,"")</f>
        <v/>
      </c>
      <c r="AL135" s="205"/>
      <c r="AM135" s="94" t="s">
        <v>15</v>
      </c>
      <c r="AN135" s="136" t="s">
        <v>17</v>
      </c>
      <c r="AO135" s="137"/>
      <c r="AP135" s="192"/>
      <c r="AQ135" s="147"/>
      <c r="AR135" s="147"/>
      <c r="AS135" s="190"/>
      <c r="AT135" s="192"/>
      <c r="AU135" s="147"/>
      <c r="AV135" s="68">
        <f t="shared" ref="AV135" si="254">CC135</f>
        <v>0</v>
      </c>
      <c r="AW135" s="190"/>
      <c r="AX135" s="154"/>
      <c r="AY135" s="155"/>
      <c r="AZ135" s="156"/>
      <c r="BA135" s="133"/>
      <c r="BB135" s="134"/>
      <c r="BC135" s="134"/>
      <c r="BD135" s="134"/>
      <c r="BE135" s="134"/>
      <c r="BF135" s="134"/>
      <c r="BG135" s="134"/>
      <c r="BH135" s="134"/>
      <c r="BI135" s="134"/>
      <c r="BJ135" s="135"/>
      <c r="BK135" s="82"/>
      <c r="BL135" s="82"/>
      <c r="BM135" s="82"/>
      <c r="BN135" s="82"/>
      <c r="BO135" s="53"/>
      <c r="BP135" s="12"/>
      <c r="BQ135" s="12"/>
      <c r="BR135" s="12"/>
      <c r="BS135" s="12"/>
      <c r="BT135" s="12"/>
      <c r="BU135" s="12"/>
      <c r="BV135" s="12"/>
      <c r="BW135" s="12"/>
      <c r="BX135" s="12"/>
      <c r="BY135" s="12"/>
      <c r="BZ135" s="7">
        <f>IF(AT131+AV132/60-AP134&lt;0,AT131+$CI$7+AV132/60-AP134,AT131+AV132/60-AP134)</f>
        <v>0</v>
      </c>
      <c r="CA135" s="8">
        <f t="shared" ref="CA135" si="255">SUMPRODUCT(BZ135,60)</f>
        <v>0</v>
      </c>
      <c r="CB135">
        <f t="shared" ref="CB135" si="256">ROUNDDOWN(BZ135,0)</f>
        <v>0</v>
      </c>
      <c r="CC135" s="8">
        <f t="shared" ref="CC135" si="257">MOD(CA135,60)</f>
        <v>0</v>
      </c>
      <c r="CD135" s="26"/>
      <c r="CE135" s="18"/>
      <c r="CG135" s="27" t="e">
        <f>SUMPRODUCT(AT132,$CI$7)+AT134</f>
        <v>#VALUE!</v>
      </c>
      <c r="CH135" s="27">
        <f>IF(E135="",E137,SUMPRODUCT(E135,$CI$7)+E137)</f>
        <v>0</v>
      </c>
      <c r="CI135" s="27" t="e">
        <f>SUM(CG135,-CH135)</f>
        <v>#VALUE!</v>
      </c>
      <c r="CJ135" s="27" t="e">
        <f>SUMPRODUCT(CI135,1/$CI$7)</f>
        <v>#VALUE!</v>
      </c>
      <c r="CK135" s="27" t="e">
        <f>ROUNDDOWN(CJ135,0)</f>
        <v>#VALUE!</v>
      </c>
      <c r="CL135" s="27" t="e">
        <f>MOD(CI135,$CI$7)</f>
        <v>#VALUE!</v>
      </c>
      <c r="CM135" s="27"/>
      <c r="CN135" s="25">
        <f>IF(A135="計画的付与",E135,0)</f>
        <v>0</v>
      </c>
      <c r="CO135" s="27">
        <f>IF(A135="計画的付与",AP135,0)</f>
        <v>0</v>
      </c>
      <c r="CP135" s="19">
        <v>39.5</v>
      </c>
      <c r="CV135"/>
    </row>
    <row r="136" spans="1:100" ht="83.25" hidden="1" customHeight="1" x14ac:dyDescent="0.15">
      <c r="A136" s="173"/>
      <c r="B136" s="174"/>
      <c r="C136" s="174"/>
      <c r="D136" s="174"/>
      <c r="E136" s="174"/>
      <c r="F136" s="174"/>
      <c r="G136" s="174"/>
      <c r="H136" s="105" t="s">
        <v>6</v>
      </c>
      <c r="I136" s="183"/>
      <c r="J136" s="184"/>
      <c r="K136" s="180" t="s">
        <v>4</v>
      </c>
      <c r="L136" s="180"/>
      <c r="M136" s="224"/>
      <c r="N136" s="184"/>
      <c r="O136" s="184"/>
      <c r="P136" s="87" t="s">
        <v>6</v>
      </c>
      <c r="Q136" s="180" t="s">
        <v>16</v>
      </c>
      <c r="R136" s="180"/>
      <c r="S136" s="86"/>
      <c r="T136" s="180" t="s">
        <v>4</v>
      </c>
      <c r="U136" s="180"/>
      <c r="V136" s="86"/>
      <c r="W136" s="89" t="s">
        <v>6</v>
      </c>
      <c r="X136" s="206" t="s">
        <v>17</v>
      </c>
      <c r="Y136" s="207"/>
      <c r="Z136" s="218"/>
      <c r="AA136" s="121" t="s">
        <v>4</v>
      </c>
      <c r="AB136" s="221"/>
      <c r="AC136" s="121" t="s">
        <v>6</v>
      </c>
      <c r="AD136" s="122"/>
      <c r="AE136" s="71" t="str">
        <f>IF(AD136="承認",I136,"")</f>
        <v/>
      </c>
      <c r="AF136" s="72" t="s">
        <v>4</v>
      </c>
      <c r="AG136" s="73" t="str">
        <f>IF(AD136="承認",M136,"")</f>
        <v/>
      </c>
      <c r="AH136" s="72" t="s">
        <v>6</v>
      </c>
      <c r="AI136" s="72" t="s">
        <v>16</v>
      </c>
      <c r="AJ136" s="73" t="str">
        <f>IF(AD136="承認",S136,"")</f>
        <v/>
      </c>
      <c r="AK136" s="74" t="s">
        <v>4</v>
      </c>
      <c r="AL136" s="73" t="str">
        <f>IF(AD136="承認",V136,"")</f>
        <v/>
      </c>
      <c r="AM136" s="75" t="s">
        <v>6</v>
      </c>
      <c r="AN136" s="200" t="s">
        <v>17</v>
      </c>
      <c r="AO136" s="201"/>
      <c r="AP136" s="144"/>
      <c r="AQ136" s="145"/>
      <c r="AR136" s="145"/>
      <c r="AS136" s="101" t="s">
        <v>6</v>
      </c>
      <c r="AT136" s="142">
        <f t="shared" ref="AT136" si="258">IF(AT134-AP137&lt;0,AT133-AP136-1,AT133-AP136)</f>
        <v>15</v>
      </c>
      <c r="AU136" s="143"/>
      <c r="AV136" s="143"/>
      <c r="AW136" s="96" t="s">
        <v>6</v>
      </c>
      <c r="AX136" s="148"/>
      <c r="AY136" s="149"/>
      <c r="AZ136" s="150"/>
      <c r="BA136" s="127" t="str">
        <f t="shared" ref="BA136" si="259">IF(AP137&gt;$AQ$9,"時間単位年休１日の時間数よりも大きい時間数が入力されています。","")</f>
        <v/>
      </c>
      <c r="BB136" s="128"/>
      <c r="BC136" s="128"/>
      <c r="BD136" s="128"/>
      <c r="BE136" s="128"/>
      <c r="BF136" s="128"/>
      <c r="BG136" s="128"/>
      <c r="BH136" s="128"/>
      <c r="BI136" s="128"/>
      <c r="BJ136" s="129"/>
      <c r="BK136" s="82"/>
      <c r="BL136" s="82"/>
      <c r="BM136" s="82"/>
      <c r="BN136" s="82"/>
      <c r="BO136" s="53"/>
      <c r="BP136" s="12"/>
      <c r="BQ136" s="12"/>
      <c r="BR136" s="12"/>
      <c r="BS136" s="12"/>
      <c r="BT136" s="12"/>
      <c r="BU136" s="12"/>
      <c r="BV136" s="12"/>
      <c r="BW136" s="12"/>
      <c r="BX136" s="12"/>
      <c r="BY136" s="12"/>
      <c r="BZ136" s="12"/>
      <c r="CA136" s="50"/>
      <c r="CB136" s="50"/>
      <c r="CC136" s="50"/>
      <c r="CD136" s="50"/>
      <c r="CE136" s="18"/>
      <c r="CG136" s="51"/>
      <c r="CH136" s="51"/>
      <c r="CI136" s="51"/>
      <c r="CJ136" s="51"/>
      <c r="CK136" s="51"/>
      <c r="CL136" s="51"/>
      <c r="CM136" s="51"/>
      <c r="CN136" s="49"/>
      <c r="CO136" s="51"/>
      <c r="CP136" s="51"/>
      <c r="CV136"/>
    </row>
    <row r="137" spans="1:100" ht="83.25" hidden="1" customHeight="1" x14ac:dyDescent="0.15">
      <c r="A137" s="175"/>
      <c r="B137" s="176"/>
      <c r="C137" s="176"/>
      <c r="D137" s="176"/>
      <c r="E137" s="176"/>
      <c r="F137" s="176"/>
      <c r="G137" s="176"/>
      <c r="H137" s="181" t="s">
        <v>8</v>
      </c>
      <c r="I137" s="185"/>
      <c r="J137" s="186"/>
      <c r="K137" s="180" t="s">
        <v>4</v>
      </c>
      <c r="L137" s="180"/>
      <c r="M137" s="186"/>
      <c r="N137" s="186"/>
      <c r="O137" s="186"/>
      <c r="P137" s="87" t="s">
        <v>6</v>
      </c>
      <c r="Q137" s="209"/>
      <c r="R137" s="210"/>
      <c r="S137" s="88" t="s">
        <v>14</v>
      </c>
      <c r="T137" s="186"/>
      <c r="U137" s="232"/>
      <c r="V137" s="232"/>
      <c r="W137" s="89" t="s">
        <v>15</v>
      </c>
      <c r="X137" s="206" t="s">
        <v>16</v>
      </c>
      <c r="Y137" s="211"/>
      <c r="Z137" s="219"/>
      <c r="AA137" s="146"/>
      <c r="AB137" s="222"/>
      <c r="AC137" s="123"/>
      <c r="AD137" s="124"/>
      <c r="AE137" s="76" t="str">
        <f>IF(AD136="承認",I137,"")</f>
        <v/>
      </c>
      <c r="AF137" s="93" t="s">
        <v>4</v>
      </c>
      <c r="AG137" s="90" t="str">
        <f>IF(AD136="承認",M137,"")</f>
        <v/>
      </c>
      <c r="AH137" s="93" t="s">
        <v>6</v>
      </c>
      <c r="AI137" s="90" t="str">
        <f>IF(AD136="承認",Q137,"")</f>
        <v/>
      </c>
      <c r="AJ137" s="77" t="s">
        <v>14</v>
      </c>
      <c r="AK137" s="202" t="str">
        <f>IF(AD136="承認",T137,"")</f>
        <v/>
      </c>
      <c r="AL137" s="203"/>
      <c r="AM137" s="94" t="s">
        <v>15</v>
      </c>
      <c r="AN137" s="136" t="s">
        <v>16</v>
      </c>
      <c r="AO137" s="137"/>
      <c r="AP137" s="191"/>
      <c r="AQ137" s="121"/>
      <c r="AR137" s="121"/>
      <c r="AS137" s="211" t="s">
        <v>8</v>
      </c>
      <c r="AT137" s="196">
        <f t="shared" ref="AT137" si="260">CB138</f>
        <v>0</v>
      </c>
      <c r="AU137" s="197"/>
      <c r="AV137" s="67"/>
      <c r="AW137" s="212" t="s">
        <v>8</v>
      </c>
      <c r="AX137" s="151"/>
      <c r="AY137" s="152"/>
      <c r="AZ137" s="153"/>
      <c r="BA137" s="130"/>
      <c r="BB137" s="131"/>
      <c r="BC137" s="131"/>
      <c r="BD137" s="131"/>
      <c r="BE137" s="131"/>
      <c r="BF137" s="131"/>
      <c r="BG137" s="131"/>
      <c r="BH137" s="131"/>
      <c r="BI137" s="131"/>
      <c r="BJ137" s="132"/>
      <c r="BK137" s="82"/>
      <c r="BL137" s="82"/>
      <c r="BM137" s="82"/>
      <c r="BN137" s="82"/>
      <c r="BO137" s="54"/>
      <c r="BP137" s="12"/>
      <c r="BQ137" s="12"/>
      <c r="BR137" s="12"/>
      <c r="BS137" s="12"/>
      <c r="BT137" s="12"/>
      <c r="BU137" s="12"/>
      <c r="BV137" s="12"/>
      <c r="BW137" s="12"/>
      <c r="BX137" s="12"/>
      <c r="BY137" s="12"/>
      <c r="BZ137" s="12"/>
      <c r="CA137" s="50"/>
      <c r="CB137" s="50"/>
      <c r="CC137" s="50"/>
      <c r="CD137" s="26"/>
      <c r="CE137" s="18"/>
      <c r="CG137" s="27"/>
      <c r="CH137" s="27"/>
      <c r="CI137" s="27"/>
      <c r="CJ137" s="27"/>
      <c r="CK137" s="27"/>
      <c r="CL137" s="27"/>
      <c r="CM137" s="27"/>
      <c r="CO137" s="27"/>
      <c r="CP137" s="19">
        <v>40</v>
      </c>
      <c r="CV137"/>
    </row>
    <row r="138" spans="1:100" ht="83.25" hidden="1" customHeight="1" x14ac:dyDescent="0.15">
      <c r="A138" s="177"/>
      <c r="B138" s="178"/>
      <c r="C138" s="178"/>
      <c r="D138" s="178"/>
      <c r="E138" s="178"/>
      <c r="F138" s="178"/>
      <c r="G138" s="178"/>
      <c r="H138" s="182"/>
      <c r="I138" s="231"/>
      <c r="J138" s="187"/>
      <c r="K138" s="179" t="s">
        <v>4</v>
      </c>
      <c r="L138" s="179"/>
      <c r="M138" s="187"/>
      <c r="N138" s="187"/>
      <c r="O138" s="187"/>
      <c r="P138" s="94" t="s">
        <v>6</v>
      </c>
      <c r="Q138" s="187"/>
      <c r="R138" s="188"/>
      <c r="S138" s="91" t="s">
        <v>14</v>
      </c>
      <c r="T138" s="187"/>
      <c r="U138" s="188"/>
      <c r="V138" s="188"/>
      <c r="W138" s="70" t="s">
        <v>15</v>
      </c>
      <c r="X138" s="189" t="s">
        <v>17</v>
      </c>
      <c r="Y138" s="190"/>
      <c r="Z138" s="220"/>
      <c r="AA138" s="147"/>
      <c r="AB138" s="223"/>
      <c r="AC138" s="125"/>
      <c r="AD138" s="126"/>
      <c r="AE138" s="78" t="str">
        <f>IF(AD136="承認",I138,"")</f>
        <v/>
      </c>
      <c r="AF138" s="93" t="s">
        <v>4</v>
      </c>
      <c r="AG138" s="98" t="str">
        <f>IF(AD136="承認",M138,"")</f>
        <v/>
      </c>
      <c r="AH138" s="93" t="s">
        <v>6</v>
      </c>
      <c r="AI138" s="92" t="str">
        <f>IF(AD136="承認",Q138,"")</f>
        <v/>
      </c>
      <c r="AJ138" s="79" t="s">
        <v>14</v>
      </c>
      <c r="AK138" s="204" t="str">
        <f>IF(AD136="承認",T138,"")</f>
        <v/>
      </c>
      <c r="AL138" s="205"/>
      <c r="AM138" s="94" t="s">
        <v>15</v>
      </c>
      <c r="AN138" s="136" t="s">
        <v>17</v>
      </c>
      <c r="AO138" s="137"/>
      <c r="AP138" s="192"/>
      <c r="AQ138" s="147"/>
      <c r="AR138" s="147"/>
      <c r="AS138" s="190"/>
      <c r="AT138" s="192"/>
      <c r="AU138" s="147"/>
      <c r="AV138" s="68">
        <f t="shared" ref="AV138" si="261">CC138</f>
        <v>0</v>
      </c>
      <c r="AW138" s="190"/>
      <c r="AX138" s="154"/>
      <c r="AY138" s="155"/>
      <c r="AZ138" s="156"/>
      <c r="BA138" s="133"/>
      <c r="BB138" s="134"/>
      <c r="BC138" s="134"/>
      <c r="BD138" s="134"/>
      <c r="BE138" s="134"/>
      <c r="BF138" s="134"/>
      <c r="BG138" s="134"/>
      <c r="BH138" s="134"/>
      <c r="BI138" s="134"/>
      <c r="BJ138" s="135"/>
      <c r="BK138" s="82"/>
      <c r="BL138" s="82"/>
      <c r="BM138" s="82"/>
      <c r="BN138" s="82"/>
      <c r="BO138" s="53"/>
      <c r="BP138" s="12"/>
      <c r="BQ138" s="12"/>
      <c r="BR138" s="12"/>
      <c r="BS138" s="12"/>
      <c r="BT138" s="12"/>
      <c r="BU138" s="12"/>
      <c r="BV138" s="12"/>
      <c r="BW138" s="12"/>
      <c r="BX138" s="12"/>
      <c r="BY138" s="12"/>
      <c r="BZ138" s="7">
        <f>IF(AT134+AV135/60-AP137&lt;0,AT134+$CI$7+AV135/60-AP137,AT134+AV135/60-AP137)</f>
        <v>0</v>
      </c>
      <c r="CA138" s="8">
        <f t="shared" ref="CA138" si="262">SUMPRODUCT(BZ138,60)</f>
        <v>0</v>
      </c>
      <c r="CB138">
        <f t="shared" ref="CB138" si="263">ROUNDDOWN(BZ138,0)</f>
        <v>0</v>
      </c>
      <c r="CC138" s="8">
        <f t="shared" ref="CC138" si="264">MOD(CA138,60)</f>
        <v>0</v>
      </c>
      <c r="CD138" s="26"/>
      <c r="CE138" s="18"/>
      <c r="CG138" s="27" t="e">
        <f>SUMPRODUCT(AT135,$CI$7)+AT137</f>
        <v>#VALUE!</v>
      </c>
      <c r="CH138" s="27">
        <f>IF(E138="",E140,SUMPRODUCT(E138,$CI$7)+E140)</f>
        <v>0</v>
      </c>
      <c r="CI138" s="27" t="e">
        <f>SUM(CG138,-CH138)</f>
        <v>#VALUE!</v>
      </c>
      <c r="CJ138" s="27" t="e">
        <f>SUMPRODUCT(CI138,1/$CI$7)</f>
        <v>#VALUE!</v>
      </c>
      <c r="CK138" s="27" t="e">
        <f>ROUNDDOWN(CJ138,0)</f>
        <v>#VALUE!</v>
      </c>
      <c r="CL138" s="27" t="e">
        <f>MOD(CI138,$CI$7)</f>
        <v>#VALUE!</v>
      </c>
      <c r="CM138" s="27"/>
      <c r="CN138" s="25">
        <f>IF(A138="計画的付与",E138,0)</f>
        <v>0</v>
      </c>
      <c r="CO138" s="27">
        <f>IF(A138="計画的付与",AP138,0)</f>
        <v>0</v>
      </c>
      <c r="CV138"/>
    </row>
    <row r="139" spans="1:100" ht="83.25" hidden="1" customHeight="1" x14ac:dyDescent="0.15">
      <c r="A139" s="173"/>
      <c r="B139" s="174"/>
      <c r="C139" s="174"/>
      <c r="D139" s="174"/>
      <c r="E139" s="174"/>
      <c r="F139" s="174"/>
      <c r="G139" s="174"/>
      <c r="H139" s="105" t="s">
        <v>6</v>
      </c>
      <c r="I139" s="183"/>
      <c r="J139" s="184"/>
      <c r="K139" s="180" t="s">
        <v>4</v>
      </c>
      <c r="L139" s="180"/>
      <c r="M139" s="224"/>
      <c r="N139" s="184"/>
      <c r="O139" s="184"/>
      <c r="P139" s="87" t="s">
        <v>6</v>
      </c>
      <c r="Q139" s="180" t="s">
        <v>16</v>
      </c>
      <c r="R139" s="180"/>
      <c r="S139" s="86"/>
      <c r="T139" s="180" t="s">
        <v>4</v>
      </c>
      <c r="U139" s="180"/>
      <c r="V139" s="86"/>
      <c r="W139" s="89" t="s">
        <v>6</v>
      </c>
      <c r="X139" s="206" t="s">
        <v>17</v>
      </c>
      <c r="Y139" s="207"/>
      <c r="Z139" s="218"/>
      <c r="AA139" s="121" t="s">
        <v>4</v>
      </c>
      <c r="AB139" s="221"/>
      <c r="AC139" s="121" t="s">
        <v>6</v>
      </c>
      <c r="AD139" s="122"/>
      <c r="AE139" s="71" t="str">
        <f>IF(AD139="承認",I139,"")</f>
        <v/>
      </c>
      <c r="AF139" s="72" t="s">
        <v>4</v>
      </c>
      <c r="AG139" s="73" t="str">
        <f>IF(AD139="承認",M139,"")</f>
        <v/>
      </c>
      <c r="AH139" s="72" t="s">
        <v>6</v>
      </c>
      <c r="AI139" s="72" t="s">
        <v>16</v>
      </c>
      <c r="AJ139" s="73" t="str">
        <f>IF(AD139="承認",S139,"")</f>
        <v/>
      </c>
      <c r="AK139" s="74" t="s">
        <v>4</v>
      </c>
      <c r="AL139" s="73" t="str">
        <f>IF(AD139="承認",V139,"")</f>
        <v/>
      </c>
      <c r="AM139" s="75" t="s">
        <v>6</v>
      </c>
      <c r="AN139" s="200" t="s">
        <v>17</v>
      </c>
      <c r="AO139" s="201"/>
      <c r="AP139" s="144"/>
      <c r="AQ139" s="145"/>
      <c r="AR139" s="145"/>
      <c r="AS139" s="101" t="s">
        <v>6</v>
      </c>
      <c r="AT139" s="142">
        <f t="shared" ref="AT139" si="265">IF(AT137-AP140&lt;0,AT136-AP139-1,AT136-AP139)</f>
        <v>15</v>
      </c>
      <c r="AU139" s="143"/>
      <c r="AV139" s="143"/>
      <c r="AW139" s="96" t="s">
        <v>6</v>
      </c>
      <c r="AX139" s="148"/>
      <c r="AY139" s="149"/>
      <c r="AZ139" s="150"/>
      <c r="BA139" s="127" t="str">
        <f t="shared" ref="BA139" si="266">IF(AP140&gt;$AQ$9,"時間単位年休１日の時間数よりも大きい時間数が入力されています。","")</f>
        <v/>
      </c>
      <c r="BB139" s="128"/>
      <c r="BC139" s="128"/>
      <c r="BD139" s="128"/>
      <c r="BE139" s="128"/>
      <c r="BF139" s="128"/>
      <c r="BG139" s="128"/>
      <c r="BH139" s="128"/>
      <c r="BI139" s="128"/>
      <c r="BJ139" s="129"/>
      <c r="BK139" s="82"/>
      <c r="BL139" s="82"/>
      <c r="BM139" s="82"/>
      <c r="BN139" s="82"/>
      <c r="BO139" s="53"/>
      <c r="BP139" s="12"/>
      <c r="BQ139" s="12"/>
      <c r="BR139" s="12"/>
      <c r="BS139" s="12"/>
      <c r="BT139" s="12"/>
      <c r="BU139" s="12"/>
      <c r="BV139" s="12"/>
      <c r="BW139" s="12"/>
      <c r="BX139" s="12"/>
      <c r="BY139" s="12"/>
      <c r="BZ139" s="12"/>
      <c r="CA139" s="50"/>
      <c r="CB139" s="50"/>
      <c r="CC139" s="50"/>
      <c r="CD139" s="50"/>
      <c r="CE139" s="18"/>
      <c r="CG139" s="51"/>
      <c r="CH139" s="51"/>
      <c r="CI139" s="51"/>
      <c r="CJ139" s="51"/>
      <c r="CK139" s="51"/>
      <c r="CL139" s="51"/>
      <c r="CM139" s="51"/>
      <c r="CN139" s="49"/>
      <c r="CO139" s="51"/>
      <c r="CV139"/>
    </row>
    <row r="140" spans="1:100" ht="83.25" hidden="1" customHeight="1" x14ac:dyDescent="0.15">
      <c r="A140" s="175"/>
      <c r="B140" s="176"/>
      <c r="C140" s="176"/>
      <c r="D140" s="176"/>
      <c r="E140" s="176"/>
      <c r="F140" s="176"/>
      <c r="G140" s="176"/>
      <c r="H140" s="181" t="s">
        <v>8</v>
      </c>
      <c r="I140" s="185"/>
      <c r="J140" s="186"/>
      <c r="K140" s="180" t="s">
        <v>4</v>
      </c>
      <c r="L140" s="180"/>
      <c r="M140" s="186"/>
      <c r="N140" s="186"/>
      <c r="O140" s="186"/>
      <c r="P140" s="87" t="s">
        <v>6</v>
      </c>
      <c r="Q140" s="209"/>
      <c r="R140" s="210"/>
      <c r="S140" s="88" t="s">
        <v>14</v>
      </c>
      <c r="T140" s="186"/>
      <c r="U140" s="232"/>
      <c r="V140" s="232"/>
      <c r="W140" s="89" t="s">
        <v>15</v>
      </c>
      <c r="X140" s="206" t="s">
        <v>16</v>
      </c>
      <c r="Y140" s="211"/>
      <c r="Z140" s="219"/>
      <c r="AA140" s="146"/>
      <c r="AB140" s="222"/>
      <c r="AC140" s="123"/>
      <c r="AD140" s="124"/>
      <c r="AE140" s="76" t="str">
        <f>IF(AD139="承認",I140,"")</f>
        <v/>
      </c>
      <c r="AF140" s="93" t="s">
        <v>4</v>
      </c>
      <c r="AG140" s="90" t="str">
        <f>IF(AD139="承認",M140,"")</f>
        <v/>
      </c>
      <c r="AH140" s="93" t="s">
        <v>6</v>
      </c>
      <c r="AI140" s="90" t="str">
        <f>IF(AD139="承認",Q140,"")</f>
        <v/>
      </c>
      <c r="AJ140" s="77" t="s">
        <v>14</v>
      </c>
      <c r="AK140" s="202" t="str">
        <f>IF(AD139="承認",T140,"")</f>
        <v/>
      </c>
      <c r="AL140" s="203"/>
      <c r="AM140" s="94" t="s">
        <v>15</v>
      </c>
      <c r="AN140" s="136" t="s">
        <v>16</v>
      </c>
      <c r="AO140" s="137"/>
      <c r="AP140" s="191"/>
      <c r="AQ140" s="121"/>
      <c r="AR140" s="121"/>
      <c r="AS140" s="211" t="s">
        <v>8</v>
      </c>
      <c r="AT140" s="196">
        <f t="shared" ref="AT140" si="267">CB141</f>
        <v>0</v>
      </c>
      <c r="AU140" s="197"/>
      <c r="AV140" s="67"/>
      <c r="AW140" s="212" t="s">
        <v>8</v>
      </c>
      <c r="AX140" s="151"/>
      <c r="AY140" s="152"/>
      <c r="AZ140" s="153"/>
      <c r="BA140" s="130"/>
      <c r="BB140" s="131"/>
      <c r="BC140" s="131"/>
      <c r="BD140" s="131"/>
      <c r="BE140" s="131"/>
      <c r="BF140" s="131"/>
      <c r="BG140" s="131"/>
      <c r="BH140" s="131"/>
      <c r="BI140" s="131"/>
      <c r="BJ140" s="132"/>
      <c r="BK140" s="82"/>
      <c r="BL140" s="82"/>
      <c r="BM140" s="82"/>
      <c r="BN140" s="82"/>
      <c r="BO140" s="54"/>
      <c r="BP140" s="12"/>
      <c r="BQ140" s="12"/>
      <c r="BR140" s="12"/>
      <c r="BS140" s="12"/>
      <c r="BT140" s="12"/>
      <c r="BU140" s="12"/>
      <c r="BV140" s="12"/>
      <c r="BW140" s="12"/>
      <c r="BX140" s="12"/>
      <c r="BY140" s="12"/>
      <c r="BZ140" s="12"/>
      <c r="CA140" s="50"/>
      <c r="CB140" s="50"/>
      <c r="CC140" s="50"/>
      <c r="CD140" s="26"/>
      <c r="CE140" s="18"/>
      <c r="CG140" s="27"/>
      <c r="CH140" s="27"/>
      <c r="CI140" s="27"/>
      <c r="CJ140" s="27"/>
      <c r="CK140" s="27"/>
      <c r="CL140" s="27"/>
      <c r="CM140" s="27"/>
      <c r="CO140" s="27"/>
      <c r="CV140"/>
    </row>
    <row r="141" spans="1:100" ht="83.25" hidden="1" customHeight="1" x14ac:dyDescent="0.15">
      <c r="A141" s="177"/>
      <c r="B141" s="178"/>
      <c r="C141" s="178"/>
      <c r="D141" s="178"/>
      <c r="E141" s="178"/>
      <c r="F141" s="178"/>
      <c r="G141" s="178"/>
      <c r="H141" s="182"/>
      <c r="I141" s="231"/>
      <c r="J141" s="187"/>
      <c r="K141" s="179" t="s">
        <v>4</v>
      </c>
      <c r="L141" s="179"/>
      <c r="M141" s="187"/>
      <c r="N141" s="187"/>
      <c r="O141" s="187"/>
      <c r="P141" s="94" t="s">
        <v>6</v>
      </c>
      <c r="Q141" s="187"/>
      <c r="R141" s="188"/>
      <c r="S141" s="91" t="s">
        <v>14</v>
      </c>
      <c r="T141" s="187"/>
      <c r="U141" s="188"/>
      <c r="V141" s="188"/>
      <c r="W141" s="70" t="s">
        <v>15</v>
      </c>
      <c r="X141" s="189" t="s">
        <v>17</v>
      </c>
      <c r="Y141" s="190"/>
      <c r="Z141" s="220"/>
      <c r="AA141" s="147"/>
      <c r="AB141" s="223"/>
      <c r="AC141" s="125"/>
      <c r="AD141" s="126"/>
      <c r="AE141" s="78" t="str">
        <f>IF(AD139="承認",I141,"")</f>
        <v/>
      </c>
      <c r="AF141" s="93" t="s">
        <v>4</v>
      </c>
      <c r="AG141" s="98" t="str">
        <f>IF(AD139="承認",M141,"")</f>
        <v/>
      </c>
      <c r="AH141" s="93" t="s">
        <v>6</v>
      </c>
      <c r="AI141" s="92" t="str">
        <f>IF(AD139="承認",Q141,"")</f>
        <v/>
      </c>
      <c r="AJ141" s="79" t="s">
        <v>14</v>
      </c>
      <c r="AK141" s="204" t="str">
        <f>IF(AD139="承認",T141,"")</f>
        <v/>
      </c>
      <c r="AL141" s="205"/>
      <c r="AM141" s="94" t="s">
        <v>15</v>
      </c>
      <c r="AN141" s="136" t="s">
        <v>17</v>
      </c>
      <c r="AO141" s="137"/>
      <c r="AP141" s="192"/>
      <c r="AQ141" s="147"/>
      <c r="AR141" s="147"/>
      <c r="AS141" s="190"/>
      <c r="AT141" s="192"/>
      <c r="AU141" s="147"/>
      <c r="AV141" s="68">
        <f t="shared" ref="AV141" si="268">CC141</f>
        <v>0</v>
      </c>
      <c r="AW141" s="190"/>
      <c r="AX141" s="154"/>
      <c r="AY141" s="155"/>
      <c r="AZ141" s="156"/>
      <c r="BA141" s="133"/>
      <c r="BB141" s="134"/>
      <c r="BC141" s="134"/>
      <c r="BD141" s="134"/>
      <c r="BE141" s="134"/>
      <c r="BF141" s="134"/>
      <c r="BG141" s="134"/>
      <c r="BH141" s="134"/>
      <c r="BI141" s="134"/>
      <c r="BJ141" s="135"/>
      <c r="BK141" s="82"/>
      <c r="BL141" s="82"/>
      <c r="BM141" s="82"/>
      <c r="BN141" s="82"/>
      <c r="BO141" s="53"/>
      <c r="BP141" s="12"/>
      <c r="BQ141" s="12"/>
      <c r="BR141" s="12"/>
      <c r="BS141" s="12"/>
      <c r="BT141" s="12"/>
      <c r="BU141" s="12"/>
      <c r="BV141" s="12"/>
      <c r="BW141" s="12"/>
      <c r="BX141" s="12"/>
      <c r="BY141" s="12"/>
      <c r="BZ141" s="7">
        <f>IF(AT137+AV138/60-AP140&lt;0,AT137+$CI$7+AV138/60-AP140,AT137+AV138/60-AP140)</f>
        <v>0</v>
      </c>
      <c r="CA141" s="8">
        <f t="shared" ref="CA141" si="269">SUMPRODUCT(BZ141,60)</f>
        <v>0</v>
      </c>
      <c r="CB141">
        <f t="shared" ref="CB141" si="270">ROUNDDOWN(BZ141,0)</f>
        <v>0</v>
      </c>
      <c r="CC141" s="8">
        <f t="shared" ref="CC141" si="271">MOD(CA141,60)</f>
        <v>0</v>
      </c>
      <c r="CD141" s="26"/>
      <c r="CE141" s="18"/>
      <c r="CG141" s="27" t="e">
        <f>SUMPRODUCT(AT138,$CI$7)+AT140</f>
        <v>#VALUE!</v>
      </c>
      <c r="CH141" s="27">
        <f>IF(E141="",E143,SUMPRODUCT(E141,$CI$7)+E143)</f>
        <v>0</v>
      </c>
      <c r="CI141" s="27" t="e">
        <f>SUM(CG141,-CH141)</f>
        <v>#VALUE!</v>
      </c>
      <c r="CJ141" s="27" t="e">
        <f>SUMPRODUCT(CI141,1/$CI$7)</f>
        <v>#VALUE!</v>
      </c>
      <c r="CK141" s="27" t="e">
        <f>ROUNDDOWN(CJ141,0)</f>
        <v>#VALUE!</v>
      </c>
      <c r="CL141" s="27" t="e">
        <f>MOD(CI141,$CI$7)</f>
        <v>#VALUE!</v>
      </c>
      <c r="CM141" s="27"/>
      <c r="CN141" s="25">
        <f>IF(A141="計画的付与",E141,0)</f>
        <v>0</v>
      </c>
      <c r="CO141" s="27">
        <f>IF(A141="計画的付与",AP141,0)</f>
        <v>0</v>
      </c>
      <c r="CV141"/>
    </row>
    <row r="142" spans="1:100" ht="83.25" hidden="1" customHeight="1" x14ac:dyDescent="0.15">
      <c r="A142" s="173"/>
      <c r="B142" s="174"/>
      <c r="C142" s="174"/>
      <c r="D142" s="174"/>
      <c r="E142" s="174"/>
      <c r="F142" s="174"/>
      <c r="G142" s="174"/>
      <c r="H142" s="105" t="s">
        <v>6</v>
      </c>
      <c r="I142" s="183"/>
      <c r="J142" s="184"/>
      <c r="K142" s="180" t="s">
        <v>4</v>
      </c>
      <c r="L142" s="180"/>
      <c r="M142" s="224"/>
      <c r="N142" s="184"/>
      <c r="O142" s="184"/>
      <c r="P142" s="87" t="s">
        <v>6</v>
      </c>
      <c r="Q142" s="180" t="s">
        <v>16</v>
      </c>
      <c r="R142" s="180"/>
      <c r="S142" s="86"/>
      <c r="T142" s="180" t="s">
        <v>4</v>
      </c>
      <c r="U142" s="180"/>
      <c r="V142" s="86"/>
      <c r="W142" s="89" t="s">
        <v>6</v>
      </c>
      <c r="X142" s="206" t="s">
        <v>17</v>
      </c>
      <c r="Y142" s="207"/>
      <c r="Z142" s="218"/>
      <c r="AA142" s="121" t="s">
        <v>4</v>
      </c>
      <c r="AB142" s="221"/>
      <c r="AC142" s="121" t="s">
        <v>6</v>
      </c>
      <c r="AD142" s="122"/>
      <c r="AE142" s="71" t="str">
        <f>IF(AD142="承認",I142,"")</f>
        <v/>
      </c>
      <c r="AF142" s="72" t="s">
        <v>4</v>
      </c>
      <c r="AG142" s="73" t="str">
        <f>IF(AD142="承認",M142,"")</f>
        <v/>
      </c>
      <c r="AH142" s="72" t="s">
        <v>6</v>
      </c>
      <c r="AI142" s="72" t="s">
        <v>16</v>
      </c>
      <c r="AJ142" s="73" t="str">
        <f>IF(AD142="承認",S142,"")</f>
        <v/>
      </c>
      <c r="AK142" s="74" t="s">
        <v>4</v>
      </c>
      <c r="AL142" s="73" t="str">
        <f>IF(AD142="承認",V142,"")</f>
        <v/>
      </c>
      <c r="AM142" s="75" t="s">
        <v>6</v>
      </c>
      <c r="AN142" s="200" t="s">
        <v>17</v>
      </c>
      <c r="AO142" s="201"/>
      <c r="AP142" s="144"/>
      <c r="AQ142" s="145"/>
      <c r="AR142" s="145"/>
      <c r="AS142" s="101" t="s">
        <v>6</v>
      </c>
      <c r="AT142" s="142">
        <f t="shared" ref="AT142" si="272">IF(AT140-AP143&lt;0,AT139-AP142-1,AT139-AP142)</f>
        <v>15</v>
      </c>
      <c r="AU142" s="143"/>
      <c r="AV142" s="143"/>
      <c r="AW142" s="96" t="s">
        <v>6</v>
      </c>
      <c r="AX142" s="148"/>
      <c r="AY142" s="149"/>
      <c r="AZ142" s="150"/>
      <c r="BA142" s="127" t="str">
        <f t="shared" ref="BA142" si="273">IF(AP143&gt;$AQ$9,"時間単位年休１日の時間数よりも大きい時間数が入力されています。","")</f>
        <v/>
      </c>
      <c r="BB142" s="128"/>
      <c r="BC142" s="128"/>
      <c r="BD142" s="128"/>
      <c r="BE142" s="128"/>
      <c r="BF142" s="128"/>
      <c r="BG142" s="128"/>
      <c r="BH142" s="128"/>
      <c r="BI142" s="128"/>
      <c r="BJ142" s="129"/>
      <c r="BK142" s="82"/>
      <c r="BL142" s="82"/>
      <c r="BM142" s="82"/>
      <c r="BN142" s="82"/>
      <c r="BO142" s="53"/>
      <c r="BP142" s="12"/>
      <c r="BQ142" s="12"/>
      <c r="BR142" s="12"/>
      <c r="BS142" s="12"/>
      <c r="BT142" s="12"/>
      <c r="BU142" s="12"/>
      <c r="BV142" s="12"/>
      <c r="BW142" s="12"/>
      <c r="BX142" s="12"/>
      <c r="BY142" s="12"/>
      <c r="BZ142" s="12"/>
      <c r="CA142" s="50"/>
      <c r="CB142" s="50"/>
      <c r="CC142" s="50"/>
      <c r="CD142" s="50"/>
      <c r="CE142" s="18"/>
      <c r="CG142" s="51"/>
      <c r="CH142" s="51"/>
      <c r="CI142" s="51"/>
      <c r="CJ142" s="51"/>
      <c r="CK142" s="51"/>
      <c r="CL142" s="51"/>
      <c r="CM142" s="51"/>
      <c r="CN142" s="49"/>
      <c r="CO142" s="51"/>
      <c r="CV142"/>
    </row>
    <row r="143" spans="1:100" ht="83.25" hidden="1" customHeight="1" x14ac:dyDescent="0.15">
      <c r="A143" s="175"/>
      <c r="B143" s="176"/>
      <c r="C143" s="176"/>
      <c r="D143" s="176"/>
      <c r="E143" s="176"/>
      <c r="F143" s="176"/>
      <c r="G143" s="176"/>
      <c r="H143" s="181" t="s">
        <v>8</v>
      </c>
      <c r="I143" s="185"/>
      <c r="J143" s="186"/>
      <c r="K143" s="180" t="s">
        <v>4</v>
      </c>
      <c r="L143" s="180"/>
      <c r="M143" s="186"/>
      <c r="N143" s="186"/>
      <c r="O143" s="186"/>
      <c r="P143" s="87" t="s">
        <v>6</v>
      </c>
      <c r="Q143" s="209"/>
      <c r="R143" s="210"/>
      <c r="S143" s="88" t="s">
        <v>14</v>
      </c>
      <c r="T143" s="186"/>
      <c r="U143" s="232"/>
      <c r="V143" s="232"/>
      <c r="W143" s="89" t="s">
        <v>15</v>
      </c>
      <c r="X143" s="206" t="s">
        <v>16</v>
      </c>
      <c r="Y143" s="211"/>
      <c r="Z143" s="219"/>
      <c r="AA143" s="146"/>
      <c r="AB143" s="222"/>
      <c r="AC143" s="123"/>
      <c r="AD143" s="124"/>
      <c r="AE143" s="76" t="str">
        <f>IF(AD142="承認",I143,"")</f>
        <v/>
      </c>
      <c r="AF143" s="93" t="s">
        <v>4</v>
      </c>
      <c r="AG143" s="90" t="str">
        <f>IF(AD142="承認",M143,"")</f>
        <v/>
      </c>
      <c r="AH143" s="93" t="s">
        <v>6</v>
      </c>
      <c r="AI143" s="90" t="str">
        <f>IF(AD142="承認",Q143,"")</f>
        <v/>
      </c>
      <c r="AJ143" s="77" t="s">
        <v>14</v>
      </c>
      <c r="AK143" s="202" t="str">
        <f>IF(AD142="承認",T143,"")</f>
        <v/>
      </c>
      <c r="AL143" s="203"/>
      <c r="AM143" s="94" t="s">
        <v>15</v>
      </c>
      <c r="AN143" s="136" t="s">
        <v>16</v>
      </c>
      <c r="AO143" s="137"/>
      <c r="AP143" s="191"/>
      <c r="AQ143" s="121"/>
      <c r="AR143" s="121"/>
      <c r="AS143" s="211" t="s">
        <v>8</v>
      </c>
      <c r="AT143" s="196">
        <f t="shared" ref="AT143" si="274">CB144</f>
        <v>0</v>
      </c>
      <c r="AU143" s="197"/>
      <c r="AV143" s="67"/>
      <c r="AW143" s="212" t="s">
        <v>8</v>
      </c>
      <c r="AX143" s="151"/>
      <c r="AY143" s="152"/>
      <c r="AZ143" s="153"/>
      <c r="BA143" s="130"/>
      <c r="BB143" s="131"/>
      <c r="BC143" s="131"/>
      <c r="BD143" s="131"/>
      <c r="BE143" s="131"/>
      <c r="BF143" s="131"/>
      <c r="BG143" s="131"/>
      <c r="BH143" s="131"/>
      <c r="BI143" s="131"/>
      <c r="BJ143" s="132"/>
      <c r="BK143" s="82"/>
      <c r="BL143" s="82"/>
      <c r="BM143" s="82"/>
      <c r="BN143" s="82"/>
      <c r="BO143" s="54"/>
      <c r="BP143" s="12"/>
      <c r="BQ143" s="12"/>
      <c r="BR143" s="12"/>
      <c r="BS143" s="12"/>
      <c r="BT143" s="12"/>
      <c r="BU143" s="12"/>
      <c r="BV143" s="12"/>
      <c r="BW143" s="12"/>
      <c r="BX143" s="12"/>
      <c r="BY143" s="12"/>
      <c r="BZ143" s="12"/>
      <c r="CA143" s="50"/>
      <c r="CB143" s="50"/>
      <c r="CC143" s="50"/>
      <c r="CD143" s="26"/>
      <c r="CE143" s="18"/>
      <c r="CG143" s="27"/>
      <c r="CH143" s="27"/>
      <c r="CI143" s="27"/>
      <c r="CJ143" s="27"/>
      <c r="CK143" s="27"/>
      <c r="CL143" s="27"/>
      <c r="CM143" s="27"/>
      <c r="CO143" s="27"/>
      <c r="CV143"/>
    </row>
    <row r="144" spans="1:100" ht="83.25" hidden="1" customHeight="1" x14ac:dyDescent="0.15">
      <c r="A144" s="177"/>
      <c r="B144" s="178"/>
      <c r="C144" s="178"/>
      <c r="D144" s="178"/>
      <c r="E144" s="178"/>
      <c r="F144" s="178"/>
      <c r="G144" s="178"/>
      <c r="H144" s="182"/>
      <c r="I144" s="231"/>
      <c r="J144" s="187"/>
      <c r="K144" s="179" t="s">
        <v>4</v>
      </c>
      <c r="L144" s="179"/>
      <c r="M144" s="187"/>
      <c r="N144" s="187"/>
      <c r="O144" s="187"/>
      <c r="P144" s="94" t="s">
        <v>6</v>
      </c>
      <c r="Q144" s="187"/>
      <c r="R144" s="188"/>
      <c r="S144" s="91" t="s">
        <v>14</v>
      </c>
      <c r="T144" s="187"/>
      <c r="U144" s="188"/>
      <c r="V144" s="188"/>
      <c r="W144" s="70" t="s">
        <v>15</v>
      </c>
      <c r="X144" s="189" t="s">
        <v>17</v>
      </c>
      <c r="Y144" s="190"/>
      <c r="Z144" s="220"/>
      <c r="AA144" s="147"/>
      <c r="AB144" s="223"/>
      <c r="AC144" s="125"/>
      <c r="AD144" s="126"/>
      <c r="AE144" s="78" t="str">
        <f>IF(AD142="承認",I144,"")</f>
        <v/>
      </c>
      <c r="AF144" s="93" t="s">
        <v>4</v>
      </c>
      <c r="AG144" s="98" t="str">
        <f>IF(AD142="承認",M144,"")</f>
        <v/>
      </c>
      <c r="AH144" s="93" t="s">
        <v>6</v>
      </c>
      <c r="AI144" s="92" t="str">
        <f>IF(AD142="承認",Q144,"")</f>
        <v/>
      </c>
      <c r="AJ144" s="79" t="s">
        <v>14</v>
      </c>
      <c r="AK144" s="204" t="str">
        <f>IF(AD142="承認",T144,"")</f>
        <v/>
      </c>
      <c r="AL144" s="205"/>
      <c r="AM144" s="94" t="s">
        <v>15</v>
      </c>
      <c r="AN144" s="136" t="s">
        <v>17</v>
      </c>
      <c r="AO144" s="137"/>
      <c r="AP144" s="192"/>
      <c r="AQ144" s="147"/>
      <c r="AR144" s="147"/>
      <c r="AS144" s="190"/>
      <c r="AT144" s="192"/>
      <c r="AU144" s="147"/>
      <c r="AV144" s="68">
        <f t="shared" ref="AV144" si="275">CC144</f>
        <v>0</v>
      </c>
      <c r="AW144" s="190"/>
      <c r="AX144" s="154"/>
      <c r="AY144" s="155"/>
      <c r="AZ144" s="156"/>
      <c r="BA144" s="133"/>
      <c r="BB144" s="134"/>
      <c r="BC144" s="134"/>
      <c r="BD144" s="134"/>
      <c r="BE144" s="134"/>
      <c r="BF144" s="134"/>
      <c r="BG144" s="134"/>
      <c r="BH144" s="134"/>
      <c r="BI144" s="134"/>
      <c r="BJ144" s="135"/>
      <c r="BK144" s="82"/>
      <c r="BL144" s="82"/>
      <c r="BM144" s="82"/>
      <c r="BN144" s="82"/>
      <c r="BO144" s="53"/>
      <c r="BP144" s="12"/>
      <c r="BQ144" s="12"/>
      <c r="BR144" s="12"/>
      <c r="BS144" s="12"/>
      <c r="BT144" s="12"/>
      <c r="BU144" s="12"/>
      <c r="BV144" s="12"/>
      <c r="BW144" s="12"/>
      <c r="BX144" s="12"/>
      <c r="BY144" s="12"/>
      <c r="BZ144" s="7">
        <f>IF(AT140+AV141/60-AP143&lt;0,AT140+$CI$7+AV141/60-AP143,AT140+AV141/60-AP143)</f>
        <v>0</v>
      </c>
      <c r="CA144" s="8">
        <f t="shared" ref="CA144" si="276">SUMPRODUCT(BZ144,60)</f>
        <v>0</v>
      </c>
      <c r="CB144">
        <f t="shared" ref="CB144" si="277">ROUNDDOWN(BZ144,0)</f>
        <v>0</v>
      </c>
      <c r="CC144" s="8">
        <f t="shared" ref="CC144" si="278">MOD(CA144,60)</f>
        <v>0</v>
      </c>
      <c r="CD144" s="26"/>
      <c r="CE144" s="18"/>
      <c r="CG144" s="27" t="e">
        <f>SUMPRODUCT(AT141,$CI$7)+AT143</f>
        <v>#VALUE!</v>
      </c>
      <c r="CH144" s="27">
        <f>IF(E144="",E146,SUMPRODUCT(E144,$CI$7)+E146)</f>
        <v>0</v>
      </c>
      <c r="CI144" s="27" t="e">
        <f>SUM(CG144,-CH144)</f>
        <v>#VALUE!</v>
      </c>
      <c r="CJ144" s="27" t="e">
        <f>SUMPRODUCT(CI144,1/$CI$7)</f>
        <v>#VALUE!</v>
      </c>
      <c r="CK144" s="27" t="e">
        <f>ROUNDDOWN(CJ144,0)</f>
        <v>#VALUE!</v>
      </c>
      <c r="CL144" s="27" t="e">
        <f>MOD(CI144,$CI$7)</f>
        <v>#VALUE!</v>
      </c>
      <c r="CM144" s="27"/>
      <c r="CN144" s="25">
        <f>IF(A144="計画的付与",E144,0)</f>
        <v>0</v>
      </c>
      <c r="CO144" s="27">
        <f>IF(A144="計画的付与",AP144,0)</f>
        <v>0</v>
      </c>
      <c r="CV144"/>
    </row>
    <row r="145" spans="1:100" ht="83.25" hidden="1" customHeight="1" x14ac:dyDescent="0.15">
      <c r="A145" s="173"/>
      <c r="B145" s="174"/>
      <c r="C145" s="174"/>
      <c r="D145" s="174"/>
      <c r="E145" s="174"/>
      <c r="F145" s="174"/>
      <c r="G145" s="174"/>
      <c r="H145" s="105" t="s">
        <v>6</v>
      </c>
      <c r="I145" s="183"/>
      <c r="J145" s="184"/>
      <c r="K145" s="180" t="s">
        <v>4</v>
      </c>
      <c r="L145" s="180"/>
      <c r="M145" s="224"/>
      <c r="N145" s="184"/>
      <c r="O145" s="184"/>
      <c r="P145" s="87" t="s">
        <v>6</v>
      </c>
      <c r="Q145" s="180" t="s">
        <v>16</v>
      </c>
      <c r="R145" s="180"/>
      <c r="S145" s="86"/>
      <c r="T145" s="180" t="s">
        <v>4</v>
      </c>
      <c r="U145" s="180"/>
      <c r="V145" s="86"/>
      <c r="W145" s="89" t="s">
        <v>6</v>
      </c>
      <c r="X145" s="206" t="s">
        <v>17</v>
      </c>
      <c r="Y145" s="207"/>
      <c r="Z145" s="218"/>
      <c r="AA145" s="121" t="s">
        <v>4</v>
      </c>
      <c r="AB145" s="221"/>
      <c r="AC145" s="121" t="s">
        <v>6</v>
      </c>
      <c r="AD145" s="122"/>
      <c r="AE145" s="71" t="str">
        <f>IF(AD145="承認",I145,"")</f>
        <v/>
      </c>
      <c r="AF145" s="72" t="s">
        <v>4</v>
      </c>
      <c r="AG145" s="73" t="str">
        <f>IF(AD145="承認",M145,"")</f>
        <v/>
      </c>
      <c r="AH145" s="72" t="s">
        <v>6</v>
      </c>
      <c r="AI145" s="72" t="s">
        <v>16</v>
      </c>
      <c r="AJ145" s="73" t="str">
        <f>IF(AD145="承認",S145,"")</f>
        <v/>
      </c>
      <c r="AK145" s="74" t="s">
        <v>4</v>
      </c>
      <c r="AL145" s="73" t="str">
        <f>IF(AD145="承認",V145,"")</f>
        <v/>
      </c>
      <c r="AM145" s="75" t="s">
        <v>6</v>
      </c>
      <c r="AN145" s="200" t="s">
        <v>17</v>
      </c>
      <c r="AO145" s="201"/>
      <c r="AP145" s="144"/>
      <c r="AQ145" s="145"/>
      <c r="AR145" s="145"/>
      <c r="AS145" s="101" t="s">
        <v>6</v>
      </c>
      <c r="AT145" s="142">
        <f t="shared" ref="AT145" si="279">IF(AT143-AP146&lt;0,AT142-AP145-1,AT142-AP145)</f>
        <v>15</v>
      </c>
      <c r="AU145" s="143"/>
      <c r="AV145" s="143"/>
      <c r="AW145" s="96" t="s">
        <v>6</v>
      </c>
      <c r="AX145" s="148"/>
      <c r="AY145" s="149"/>
      <c r="AZ145" s="150"/>
      <c r="BA145" s="127" t="str">
        <f t="shared" ref="BA145" si="280">IF(AP146&gt;$AQ$9,"時間単位年休１日の時間数よりも大きい時間数が入力されています。","")</f>
        <v/>
      </c>
      <c r="BB145" s="128"/>
      <c r="BC145" s="128"/>
      <c r="BD145" s="128"/>
      <c r="BE145" s="128"/>
      <c r="BF145" s="128"/>
      <c r="BG145" s="128"/>
      <c r="BH145" s="128"/>
      <c r="BI145" s="128"/>
      <c r="BJ145" s="129"/>
      <c r="BK145" s="82"/>
      <c r="BL145" s="82"/>
      <c r="BM145" s="82"/>
      <c r="BN145" s="82"/>
      <c r="BO145" s="53"/>
      <c r="BP145" s="12"/>
      <c r="BQ145" s="12"/>
      <c r="BR145" s="12"/>
      <c r="BS145" s="12"/>
      <c r="BT145" s="12"/>
      <c r="BU145" s="12"/>
      <c r="BV145" s="12"/>
      <c r="BW145" s="12"/>
      <c r="BX145" s="12"/>
      <c r="BY145" s="12"/>
      <c r="BZ145" s="12"/>
      <c r="CA145" s="50"/>
      <c r="CB145" s="50"/>
      <c r="CC145" s="50"/>
      <c r="CD145" s="50"/>
      <c r="CE145" s="18"/>
      <c r="CG145" s="51"/>
      <c r="CH145" s="51"/>
      <c r="CI145" s="51"/>
      <c r="CJ145" s="51"/>
      <c r="CK145" s="51"/>
      <c r="CL145" s="51"/>
      <c r="CM145" s="51"/>
      <c r="CN145" s="49"/>
      <c r="CO145" s="51"/>
      <c r="CV145"/>
    </row>
    <row r="146" spans="1:100" ht="83.25" hidden="1" customHeight="1" x14ac:dyDescent="0.15">
      <c r="A146" s="175"/>
      <c r="B146" s="176"/>
      <c r="C146" s="176"/>
      <c r="D146" s="176"/>
      <c r="E146" s="176"/>
      <c r="F146" s="176"/>
      <c r="G146" s="176"/>
      <c r="H146" s="181" t="s">
        <v>8</v>
      </c>
      <c r="I146" s="185"/>
      <c r="J146" s="186"/>
      <c r="K146" s="180" t="s">
        <v>4</v>
      </c>
      <c r="L146" s="180"/>
      <c r="M146" s="186"/>
      <c r="N146" s="186"/>
      <c r="O146" s="186"/>
      <c r="P146" s="87" t="s">
        <v>6</v>
      </c>
      <c r="Q146" s="209"/>
      <c r="R146" s="210"/>
      <c r="S146" s="88" t="s">
        <v>14</v>
      </c>
      <c r="T146" s="186"/>
      <c r="U146" s="232"/>
      <c r="V146" s="232"/>
      <c r="W146" s="89" t="s">
        <v>15</v>
      </c>
      <c r="X146" s="206" t="s">
        <v>16</v>
      </c>
      <c r="Y146" s="211"/>
      <c r="Z146" s="219"/>
      <c r="AA146" s="146"/>
      <c r="AB146" s="222"/>
      <c r="AC146" s="123"/>
      <c r="AD146" s="124"/>
      <c r="AE146" s="76" t="str">
        <f>IF(AD145="承認",I146,"")</f>
        <v/>
      </c>
      <c r="AF146" s="93" t="s">
        <v>4</v>
      </c>
      <c r="AG146" s="90" t="str">
        <f>IF(AD145="承認",M146,"")</f>
        <v/>
      </c>
      <c r="AH146" s="93" t="s">
        <v>6</v>
      </c>
      <c r="AI146" s="90" t="str">
        <f>IF(AD145="承認",Q146,"")</f>
        <v/>
      </c>
      <c r="AJ146" s="77" t="s">
        <v>14</v>
      </c>
      <c r="AK146" s="202" t="str">
        <f>IF(AD145="承認",T146,"")</f>
        <v/>
      </c>
      <c r="AL146" s="203"/>
      <c r="AM146" s="94" t="s">
        <v>15</v>
      </c>
      <c r="AN146" s="136" t="s">
        <v>16</v>
      </c>
      <c r="AO146" s="137"/>
      <c r="AP146" s="191"/>
      <c r="AQ146" s="121"/>
      <c r="AR146" s="121"/>
      <c r="AS146" s="211" t="s">
        <v>8</v>
      </c>
      <c r="AT146" s="196">
        <f t="shared" ref="AT146" si="281">CB147</f>
        <v>0</v>
      </c>
      <c r="AU146" s="197"/>
      <c r="AV146" s="67"/>
      <c r="AW146" s="212" t="s">
        <v>8</v>
      </c>
      <c r="AX146" s="151"/>
      <c r="AY146" s="152"/>
      <c r="AZ146" s="153"/>
      <c r="BA146" s="130"/>
      <c r="BB146" s="131"/>
      <c r="BC146" s="131"/>
      <c r="BD146" s="131"/>
      <c r="BE146" s="131"/>
      <c r="BF146" s="131"/>
      <c r="BG146" s="131"/>
      <c r="BH146" s="131"/>
      <c r="BI146" s="131"/>
      <c r="BJ146" s="132"/>
      <c r="BK146" s="82"/>
      <c r="BL146" s="82"/>
      <c r="BM146" s="82"/>
      <c r="BN146" s="82"/>
      <c r="BO146" s="54"/>
      <c r="BP146" s="12"/>
      <c r="BQ146" s="12"/>
      <c r="BR146" s="12"/>
      <c r="BS146" s="12"/>
      <c r="BT146" s="12"/>
      <c r="BU146" s="12"/>
      <c r="BV146" s="12"/>
      <c r="BW146" s="12"/>
      <c r="BX146" s="12"/>
      <c r="BY146" s="12"/>
      <c r="BZ146" s="12"/>
      <c r="CA146" s="50"/>
      <c r="CB146" s="50"/>
      <c r="CC146" s="50"/>
      <c r="CD146" s="26"/>
      <c r="CE146" s="18"/>
      <c r="CG146" s="27"/>
      <c r="CH146" s="27"/>
      <c r="CI146" s="27"/>
      <c r="CJ146" s="27"/>
      <c r="CK146" s="27"/>
      <c r="CL146" s="27"/>
      <c r="CM146" s="27"/>
      <c r="CO146" s="27"/>
      <c r="CV146"/>
    </row>
    <row r="147" spans="1:100" ht="83.25" hidden="1" customHeight="1" x14ac:dyDescent="0.15">
      <c r="A147" s="177"/>
      <c r="B147" s="178"/>
      <c r="C147" s="178"/>
      <c r="D147" s="178"/>
      <c r="E147" s="178"/>
      <c r="F147" s="178"/>
      <c r="G147" s="178"/>
      <c r="H147" s="182"/>
      <c r="I147" s="231"/>
      <c r="J147" s="187"/>
      <c r="K147" s="179" t="s">
        <v>4</v>
      </c>
      <c r="L147" s="179"/>
      <c r="M147" s="187"/>
      <c r="N147" s="187"/>
      <c r="O147" s="187"/>
      <c r="P147" s="94" t="s">
        <v>6</v>
      </c>
      <c r="Q147" s="187"/>
      <c r="R147" s="188"/>
      <c r="S147" s="91" t="s">
        <v>14</v>
      </c>
      <c r="T147" s="187"/>
      <c r="U147" s="188"/>
      <c r="V147" s="188"/>
      <c r="W147" s="70" t="s">
        <v>15</v>
      </c>
      <c r="X147" s="189" t="s">
        <v>17</v>
      </c>
      <c r="Y147" s="190"/>
      <c r="Z147" s="220"/>
      <c r="AA147" s="147"/>
      <c r="AB147" s="223"/>
      <c r="AC147" s="125"/>
      <c r="AD147" s="126"/>
      <c r="AE147" s="78" t="str">
        <f>IF(AD145="承認",I147,"")</f>
        <v/>
      </c>
      <c r="AF147" s="93" t="s">
        <v>4</v>
      </c>
      <c r="AG147" s="98" t="str">
        <f>IF(AD145="承認",M147,"")</f>
        <v/>
      </c>
      <c r="AH147" s="93" t="s">
        <v>6</v>
      </c>
      <c r="AI147" s="92" t="str">
        <f>IF(AD145="承認",Q147,"")</f>
        <v/>
      </c>
      <c r="AJ147" s="79" t="s">
        <v>14</v>
      </c>
      <c r="AK147" s="204" t="str">
        <f>IF(AD145="承認",T147,"")</f>
        <v/>
      </c>
      <c r="AL147" s="205"/>
      <c r="AM147" s="94" t="s">
        <v>15</v>
      </c>
      <c r="AN147" s="136" t="s">
        <v>17</v>
      </c>
      <c r="AO147" s="137"/>
      <c r="AP147" s="192"/>
      <c r="AQ147" s="147"/>
      <c r="AR147" s="147"/>
      <c r="AS147" s="190"/>
      <c r="AT147" s="192"/>
      <c r="AU147" s="147"/>
      <c r="AV147" s="68">
        <f t="shared" ref="AV147" si="282">CC147</f>
        <v>0</v>
      </c>
      <c r="AW147" s="190"/>
      <c r="AX147" s="154"/>
      <c r="AY147" s="155"/>
      <c r="AZ147" s="156"/>
      <c r="BA147" s="133"/>
      <c r="BB147" s="134"/>
      <c r="BC147" s="134"/>
      <c r="BD147" s="134"/>
      <c r="BE147" s="134"/>
      <c r="BF147" s="134"/>
      <c r="BG147" s="134"/>
      <c r="BH147" s="134"/>
      <c r="BI147" s="134"/>
      <c r="BJ147" s="135"/>
      <c r="BK147" s="82"/>
      <c r="BL147" s="82"/>
      <c r="BM147" s="82"/>
      <c r="BN147" s="82"/>
      <c r="BO147" s="53"/>
      <c r="BP147" s="12"/>
      <c r="BQ147" s="12"/>
      <c r="BR147" s="12"/>
      <c r="BS147" s="12"/>
      <c r="BT147" s="12"/>
      <c r="BU147" s="12"/>
      <c r="BV147" s="12"/>
      <c r="BW147" s="12"/>
      <c r="BX147" s="12"/>
      <c r="BY147" s="12"/>
      <c r="BZ147" s="7">
        <f>IF(AT143+AV144/60-AP146&lt;0,AT143+$CI$7+AV144/60-AP146,AT143+AV144/60-AP146)</f>
        <v>0</v>
      </c>
      <c r="CA147" s="8">
        <f t="shared" ref="CA147" si="283">SUMPRODUCT(BZ147,60)</f>
        <v>0</v>
      </c>
      <c r="CB147">
        <f t="shared" ref="CB147" si="284">ROUNDDOWN(BZ147,0)</f>
        <v>0</v>
      </c>
      <c r="CC147" s="8">
        <f t="shared" ref="CC147" si="285">MOD(CA147,60)</f>
        <v>0</v>
      </c>
      <c r="CD147" s="26"/>
      <c r="CE147" s="18"/>
      <c r="CG147" s="27" t="e">
        <f>SUMPRODUCT(AT144,$CI$7)+AT146</f>
        <v>#VALUE!</v>
      </c>
      <c r="CH147" s="27">
        <f>IF(E147="",E149,SUMPRODUCT(E147,$CI$7)+E149)</f>
        <v>0</v>
      </c>
      <c r="CI147" s="27" t="e">
        <f>SUM(CG147,-CH147)</f>
        <v>#VALUE!</v>
      </c>
      <c r="CJ147" s="27" t="e">
        <f>SUMPRODUCT(CI147,1/$CI$7)</f>
        <v>#VALUE!</v>
      </c>
      <c r="CK147" s="27" t="e">
        <f>ROUNDDOWN(CJ147,0)</f>
        <v>#VALUE!</v>
      </c>
      <c r="CL147" s="27" t="e">
        <f>MOD(CI147,$CI$7)</f>
        <v>#VALUE!</v>
      </c>
      <c r="CM147" s="27"/>
      <c r="CN147" s="25">
        <f>IF(A147="計画的付与",E147,0)</f>
        <v>0</v>
      </c>
      <c r="CO147" s="27">
        <f>IF(A147="計画的付与",AP147,0)</f>
        <v>0</v>
      </c>
      <c r="CV147"/>
    </row>
    <row r="148" spans="1:100" ht="83.25" hidden="1" customHeight="1" x14ac:dyDescent="0.15">
      <c r="A148" s="173"/>
      <c r="B148" s="174"/>
      <c r="C148" s="174"/>
      <c r="D148" s="174"/>
      <c r="E148" s="174"/>
      <c r="F148" s="174"/>
      <c r="G148" s="174"/>
      <c r="H148" s="105" t="s">
        <v>6</v>
      </c>
      <c r="I148" s="183"/>
      <c r="J148" s="184"/>
      <c r="K148" s="180" t="s">
        <v>4</v>
      </c>
      <c r="L148" s="180"/>
      <c r="M148" s="224"/>
      <c r="N148" s="184"/>
      <c r="O148" s="184"/>
      <c r="P148" s="87" t="s">
        <v>6</v>
      </c>
      <c r="Q148" s="180" t="s">
        <v>16</v>
      </c>
      <c r="R148" s="180"/>
      <c r="S148" s="86"/>
      <c r="T148" s="180" t="s">
        <v>4</v>
      </c>
      <c r="U148" s="180"/>
      <c r="V148" s="86"/>
      <c r="W148" s="89" t="s">
        <v>6</v>
      </c>
      <c r="X148" s="206" t="s">
        <v>17</v>
      </c>
      <c r="Y148" s="207"/>
      <c r="Z148" s="218"/>
      <c r="AA148" s="121" t="s">
        <v>4</v>
      </c>
      <c r="AB148" s="221"/>
      <c r="AC148" s="121" t="s">
        <v>6</v>
      </c>
      <c r="AD148" s="122"/>
      <c r="AE148" s="71" t="str">
        <f>IF(AD148="承認",I148,"")</f>
        <v/>
      </c>
      <c r="AF148" s="72" t="s">
        <v>4</v>
      </c>
      <c r="AG148" s="73" t="str">
        <f>IF(AD148="承認",M148,"")</f>
        <v/>
      </c>
      <c r="AH148" s="72" t="s">
        <v>6</v>
      </c>
      <c r="AI148" s="72" t="s">
        <v>16</v>
      </c>
      <c r="AJ148" s="73" t="str">
        <f>IF(AD148="承認",S148,"")</f>
        <v/>
      </c>
      <c r="AK148" s="74" t="s">
        <v>4</v>
      </c>
      <c r="AL148" s="73" t="str">
        <f>IF(AD148="承認",V148,"")</f>
        <v/>
      </c>
      <c r="AM148" s="75" t="s">
        <v>6</v>
      </c>
      <c r="AN148" s="200" t="s">
        <v>17</v>
      </c>
      <c r="AO148" s="201"/>
      <c r="AP148" s="144"/>
      <c r="AQ148" s="145"/>
      <c r="AR148" s="145"/>
      <c r="AS148" s="101" t="s">
        <v>6</v>
      </c>
      <c r="AT148" s="142">
        <f t="shared" ref="AT148" si="286">IF(AT146-AP149&lt;0,AT145-AP148-1,AT145-AP148)</f>
        <v>15</v>
      </c>
      <c r="AU148" s="143"/>
      <c r="AV148" s="143"/>
      <c r="AW148" s="96" t="s">
        <v>6</v>
      </c>
      <c r="AX148" s="148"/>
      <c r="AY148" s="149"/>
      <c r="AZ148" s="150"/>
      <c r="BA148" s="127" t="str">
        <f t="shared" ref="BA148" si="287">IF(AP149&gt;$AQ$9,"時間単位年休１日の時間数よりも大きい時間数が入力されています。","")</f>
        <v/>
      </c>
      <c r="BB148" s="128"/>
      <c r="BC148" s="128"/>
      <c r="BD148" s="128"/>
      <c r="BE148" s="128"/>
      <c r="BF148" s="128"/>
      <c r="BG148" s="128"/>
      <c r="BH148" s="128"/>
      <c r="BI148" s="128"/>
      <c r="BJ148" s="129"/>
      <c r="BK148" s="82"/>
      <c r="BL148" s="82"/>
      <c r="BM148" s="82"/>
      <c r="BN148" s="82"/>
      <c r="BO148" s="53"/>
      <c r="BP148" s="12"/>
      <c r="BQ148" s="12"/>
      <c r="BR148" s="12"/>
      <c r="BS148" s="12"/>
      <c r="BT148" s="12"/>
      <c r="BU148" s="12"/>
      <c r="BV148" s="12"/>
      <c r="BW148" s="12"/>
      <c r="BX148" s="12"/>
      <c r="BY148" s="12"/>
      <c r="BZ148" s="12"/>
      <c r="CA148" s="50"/>
      <c r="CB148" s="50"/>
      <c r="CC148" s="50"/>
      <c r="CD148" s="50"/>
      <c r="CE148" s="18"/>
      <c r="CG148" s="51"/>
      <c r="CH148" s="51"/>
      <c r="CI148" s="51"/>
      <c r="CJ148" s="51"/>
      <c r="CK148" s="51"/>
      <c r="CL148" s="51"/>
      <c r="CM148" s="51"/>
      <c r="CN148" s="49"/>
      <c r="CO148" s="51"/>
      <c r="CV148"/>
    </row>
    <row r="149" spans="1:100" ht="83.25" hidden="1" customHeight="1" x14ac:dyDescent="0.15">
      <c r="A149" s="175"/>
      <c r="B149" s="176"/>
      <c r="C149" s="176"/>
      <c r="D149" s="176"/>
      <c r="E149" s="176"/>
      <c r="F149" s="176"/>
      <c r="G149" s="176"/>
      <c r="H149" s="181" t="s">
        <v>8</v>
      </c>
      <c r="I149" s="185"/>
      <c r="J149" s="186"/>
      <c r="K149" s="180" t="s">
        <v>4</v>
      </c>
      <c r="L149" s="180"/>
      <c r="M149" s="186"/>
      <c r="N149" s="186"/>
      <c r="O149" s="186"/>
      <c r="P149" s="87" t="s">
        <v>6</v>
      </c>
      <c r="Q149" s="209"/>
      <c r="R149" s="210"/>
      <c r="S149" s="88" t="s">
        <v>14</v>
      </c>
      <c r="T149" s="186"/>
      <c r="U149" s="232"/>
      <c r="V149" s="232"/>
      <c r="W149" s="89" t="s">
        <v>15</v>
      </c>
      <c r="X149" s="206" t="s">
        <v>16</v>
      </c>
      <c r="Y149" s="211"/>
      <c r="Z149" s="219"/>
      <c r="AA149" s="146"/>
      <c r="AB149" s="222"/>
      <c r="AC149" s="123"/>
      <c r="AD149" s="124"/>
      <c r="AE149" s="76" t="str">
        <f>IF(AD148="承認",I149,"")</f>
        <v/>
      </c>
      <c r="AF149" s="93" t="s">
        <v>4</v>
      </c>
      <c r="AG149" s="90" t="str">
        <f>IF(AD148="承認",M149,"")</f>
        <v/>
      </c>
      <c r="AH149" s="93" t="s">
        <v>6</v>
      </c>
      <c r="AI149" s="90" t="str">
        <f>IF(AD148="承認",Q149,"")</f>
        <v/>
      </c>
      <c r="AJ149" s="77" t="s">
        <v>14</v>
      </c>
      <c r="AK149" s="202" t="str">
        <f>IF(AD148="承認",T149,"")</f>
        <v/>
      </c>
      <c r="AL149" s="203"/>
      <c r="AM149" s="94" t="s">
        <v>15</v>
      </c>
      <c r="AN149" s="136" t="s">
        <v>16</v>
      </c>
      <c r="AO149" s="137"/>
      <c r="AP149" s="191"/>
      <c r="AQ149" s="121"/>
      <c r="AR149" s="121"/>
      <c r="AS149" s="211" t="s">
        <v>8</v>
      </c>
      <c r="AT149" s="196">
        <f t="shared" ref="AT149" si="288">CB150</f>
        <v>0</v>
      </c>
      <c r="AU149" s="197"/>
      <c r="AV149" s="67"/>
      <c r="AW149" s="212" t="s">
        <v>8</v>
      </c>
      <c r="AX149" s="151"/>
      <c r="AY149" s="152"/>
      <c r="AZ149" s="153"/>
      <c r="BA149" s="130"/>
      <c r="BB149" s="131"/>
      <c r="BC149" s="131"/>
      <c r="BD149" s="131"/>
      <c r="BE149" s="131"/>
      <c r="BF149" s="131"/>
      <c r="BG149" s="131"/>
      <c r="BH149" s="131"/>
      <c r="BI149" s="131"/>
      <c r="BJ149" s="132"/>
      <c r="BK149" s="82"/>
      <c r="BL149" s="82"/>
      <c r="BM149" s="82"/>
      <c r="BN149" s="82"/>
      <c r="BO149" s="54"/>
      <c r="BP149" s="12"/>
      <c r="BQ149" s="12"/>
      <c r="BR149" s="12"/>
      <c r="BS149" s="12"/>
      <c r="BT149" s="12"/>
      <c r="BU149" s="12"/>
      <c r="BV149" s="12"/>
      <c r="BW149" s="12"/>
      <c r="BX149" s="12"/>
      <c r="BY149" s="12"/>
      <c r="BZ149" s="12"/>
      <c r="CA149" s="50"/>
      <c r="CB149" s="50"/>
      <c r="CC149" s="50"/>
      <c r="CD149" s="26"/>
      <c r="CE149" s="18"/>
      <c r="CG149" s="27"/>
      <c r="CH149" s="27"/>
      <c r="CI149" s="27"/>
      <c r="CJ149" s="27"/>
      <c r="CK149" s="27"/>
      <c r="CL149" s="27"/>
      <c r="CM149" s="27"/>
      <c r="CO149" s="27"/>
      <c r="CV149"/>
    </row>
    <row r="150" spans="1:100" ht="83.25" hidden="1" customHeight="1" x14ac:dyDescent="0.15">
      <c r="A150" s="177"/>
      <c r="B150" s="178"/>
      <c r="C150" s="178"/>
      <c r="D150" s="178"/>
      <c r="E150" s="178"/>
      <c r="F150" s="178"/>
      <c r="G150" s="178"/>
      <c r="H150" s="182"/>
      <c r="I150" s="231"/>
      <c r="J150" s="187"/>
      <c r="K150" s="179" t="s">
        <v>4</v>
      </c>
      <c r="L150" s="179"/>
      <c r="M150" s="187"/>
      <c r="N150" s="187"/>
      <c r="O150" s="187"/>
      <c r="P150" s="94" t="s">
        <v>6</v>
      </c>
      <c r="Q150" s="187"/>
      <c r="R150" s="188"/>
      <c r="S150" s="91" t="s">
        <v>14</v>
      </c>
      <c r="T150" s="187"/>
      <c r="U150" s="188"/>
      <c r="V150" s="188"/>
      <c r="W150" s="70" t="s">
        <v>15</v>
      </c>
      <c r="X150" s="189" t="s">
        <v>17</v>
      </c>
      <c r="Y150" s="190"/>
      <c r="Z150" s="220"/>
      <c r="AA150" s="147"/>
      <c r="AB150" s="223"/>
      <c r="AC150" s="125"/>
      <c r="AD150" s="126"/>
      <c r="AE150" s="78" t="str">
        <f>IF(AD148="承認",I150,"")</f>
        <v/>
      </c>
      <c r="AF150" s="93" t="s">
        <v>4</v>
      </c>
      <c r="AG150" s="98" t="str">
        <f>IF(AD148="承認",M150,"")</f>
        <v/>
      </c>
      <c r="AH150" s="93" t="s">
        <v>6</v>
      </c>
      <c r="AI150" s="92" t="str">
        <f>IF(AD148="承認",Q150,"")</f>
        <v/>
      </c>
      <c r="AJ150" s="79" t="s">
        <v>14</v>
      </c>
      <c r="AK150" s="204" t="str">
        <f>IF(AD148="承認",T150,"")</f>
        <v/>
      </c>
      <c r="AL150" s="205"/>
      <c r="AM150" s="94" t="s">
        <v>15</v>
      </c>
      <c r="AN150" s="136" t="s">
        <v>17</v>
      </c>
      <c r="AO150" s="137"/>
      <c r="AP150" s="192"/>
      <c r="AQ150" s="147"/>
      <c r="AR150" s="147"/>
      <c r="AS150" s="190"/>
      <c r="AT150" s="192"/>
      <c r="AU150" s="147"/>
      <c r="AV150" s="68">
        <f t="shared" ref="AV150" si="289">CC150</f>
        <v>0</v>
      </c>
      <c r="AW150" s="190"/>
      <c r="AX150" s="154"/>
      <c r="AY150" s="155"/>
      <c r="AZ150" s="156"/>
      <c r="BA150" s="133"/>
      <c r="BB150" s="134"/>
      <c r="BC150" s="134"/>
      <c r="BD150" s="134"/>
      <c r="BE150" s="134"/>
      <c r="BF150" s="134"/>
      <c r="BG150" s="134"/>
      <c r="BH150" s="134"/>
      <c r="BI150" s="134"/>
      <c r="BJ150" s="135"/>
      <c r="BK150" s="82"/>
      <c r="BL150" s="82"/>
      <c r="BM150" s="82"/>
      <c r="BN150" s="82"/>
      <c r="BO150" s="53"/>
      <c r="BP150" s="12"/>
      <c r="BQ150" s="12"/>
      <c r="BR150" s="12"/>
      <c r="BS150" s="12"/>
      <c r="BT150" s="12"/>
      <c r="BU150" s="12"/>
      <c r="BV150" s="12"/>
      <c r="BW150" s="12"/>
      <c r="BX150" s="12"/>
      <c r="BY150" s="12"/>
      <c r="BZ150" s="7">
        <f>IF(AT146+AV147/60-AP149&lt;0,AT146+$CI$7+AV147/60-AP149,AT146+AV147/60-AP149)</f>
        <v>0</v>
      </c>
      <c r="CA150" s="8">
        <f t="shared" ref="CA150" si="290">SUMPRODUCT(BZ150,60)</f>
        <v>0</v>
      </c>
      <c r="CB150">
        <f t="shared" ref="CB150" si="291">ROUNDDOWN(BZ150,0)</f>
        <v>0</v>
      </c>
      <c r="CC150" s="8">
        <f t="shared" ref="CC150" si="292">MOD(CA150,60)</f>
        <v>0</v>
      </c>
      <c r="CD150" s="26"/>
      <c r="CE150" s="18"/>
      <c r="CG150" s="27">
        <f>SUMPRODUCT(AT118,$CI$7)+AT120</f>
        <v>105</v>
      </c>
      <c r="CH150" s="27">
        <f>IF(E150="",E152,SUMPRODUCT(E150,$CI$7)+E152)</f>
        <v>0</v>
      </c>
      <c r="CI150" s="27">
        <f>SUM(CG150,-CH150)</f>
        <v>105</v>
      </c>
      <c r="CJ150" s="27">
        <f>SUMPRODUCT(CI150,1/$CI$7)</f>
        <v>15</v>
      </c>
      <c r="CK150" s="27">
        <f>ROUNDDOWN(CJ150,0)</f>
        <v>15</v>
      </c>
      <c r="CL150" s="27">
        <f>MOD(CI150,$CI$7)</f>
        <v>0</v>
      </c>
      <c r="CM150" s="27"/>
      <c r="CN150" s="25">
        <f>IF(A150="計画的付与",CH150,0)</f>
        <v>0</v>
      </c>
      <c r="CO150" s="27">
        <f>IF(A150="計画的付与",AP150,0)</f>
        <v>0</v>
      </c>
      <c r="CV150"/>
    </row>
    <row r="151" spans="1:100" ht="83.25" hidden="1" customHeight="1" x14ac:dyDescent="0.15">
      <c r="A151" s="173"/>
      <c r="B151" s="174"/>
      <c r="C151" s="174"/>
      <c r="D151" s="174"/>
      <c r="E151" s="174"/>
      <c r="F151" s="174"/>
      <c r="G151" s="174"/>
      <c r="H151" s="105" t="s">
        <v>6</v>
      </c>
      <c r="I151" s="183"/>
      <c r="J151" s="184"/>
      <c r="K151" s="180" t="s">
        <v>4</v>
      </c>
      <c r="L151" s="180"/>
      <c r="M151" s="224"/>
      <c r="N151" s="184"/>
      <c r="O151" s="184"/>
      <c r="P151" s="87" t="s">
        <v>6</v>
      </c>
      <c r="Q151" s="180" t="s">
        <v>16</v>
      </c>
      <c r="R151" s="180"/>
      <c r="S151" s="86"/>
      <c r="T151" s="180" t="s">
        <v>4</v>
      </c>
      <c r="U151" s="180"/>
      <c r="V151" s="86"/>
      <c r="W151" s="89" t="s">
        <v>6</v>
      </c>
      <c r="X151" s="206" t="s">
        <v>17</v>
      </c>
      <c r="Y151" s="207"/>
      <c r="Z151" s="218"/>
      <c r="AA151" s="121" t="s">
        <v>4</v>
      </c>
      <c r="AB151" s="221"/>
      <c r="AC151" s="121" t="s">
        <v>6</v>
      </c>
      <c r="AD151" s="122"/>
      <c r="AE151" s="71" t="str">
        <f>IF(AD151="承認",I151,"")</f>
        <v/>
      </c>
      <c r="AF151" s="72" t="s">
        <v>4</v>
      </c>
      <c r="AG151" s="73" t="str">
        <f>IF(AD151="承認",M151,"")</f>
        <v/>
      </c>
      <c r="AH151" s="72" t="s">
        <v>6</v>
      </c>
      <c r="AI151" s="72" t="s">
        <v>16</v>
      </c>
      <c r="AJ151" s="73" t="str">
        <f>IF(AD151="承認",S151,"")</f>
        <v/>
      </c>
      <c r="AK151" s="74" t="s">
        <v>4</v>
      </c>
      <c r="AL151" s="73" t="str">
        <f>IF(AD151="承認",V151,"")</f>
        <v/>
      </c>
      <c r="AM151" s="75" t="s">
        <v>6</v>
      </c>
      <c r="AN151" s="200" t="s">
        <v>17</v>
      </c>
      <c r="AO151" s="201"/>
      <c r="AP151" s="144"/>
      <c r="AQ151" s="145"/>
      <c r="AR151" s="145"/>
      <c r="AS151" s="101" t="s">
        <v>6</v>
      </c>
      <c r="AT151" s="142">
        <f t="shared" ref="AT151" si="293">IF(AT149-AP152&lt;0,AT148-AP151-1,AT148-AP151)</f>
        <v>15</v>
      </c>
      <c r="AU151" s="143"/>
      <c r="AV151" s="143"/>
      <c r="AW151" s="96" t="s">
        <v>6</v>
      </c>
      <c r="AX151" s="148"/>
      <c r="AY151" s="149"/>
      <c r="AZ151" s="150"/>
      <c r="BA151" s="127" t="str">
        <f t="shared" ref="BA151" si="294">IF(AP152&gt;$AQ$9,"時間単位年休１日の時間数よりも大きい時間数が入力されています。","")</f>
        <v/>
      </c>
      <c r="BB151" s="128"/>
      <c r="BC151" s="128"/>
      <c r="BD151" s="128"/>
      <c r="BE151" s="128"/>
      <c r="BF151" s="128"/>
      <c r="BG151" s="128"/>
      <c r="BH151" s="128"/>
      <c r="BI151" s="128"/>
      <c r="BJ151" s="129"/>
      <c r="BK151" s="82"/>
      <c r="BL151" s="82"/>
      <c r="BM151" s="82"/>
      <c r="BN151" s="82"/>
      <c r="BO151" s="53"/>
      <c r="BP151" s="12"/>
      <c r="BQ151" s="12"/>
      <c r="BR151" s="12"/>
      <c r="BS151" s="12"/>
      <c r="BT151" s="12"/>
      <c r="BU151" s="12"/>
      <c r="BV151" s="12"/>
      <c r="BW151" s="12"/>
      <c r="BX151" s="12"/>
      <c r="BY151" s="12"/>
      <c r="BZ151" s="12"/>
      <c r="CA151" s="50"/>
      <c r="CB151" s="50"/>
      <c r="CC151" s="50"/>
      <c r="CD151" s="50"/>
      <c r="CE151" s="18"/>
      <c r="CG151" s="51"/>
      <c r="CH151" s="51"/>
      <c r="CI151" s="51"/>
      <c r="CJ151" s="51"/>
      <c r="CK151" s="51"/>
      <c r="CL151" s="51"/>
      <c r="CM151" s="51"/>
      <c r="CN151" s="49"/>
      <c r="CO151" s="51"/>
      <c r="CV151"/>
    </row>
    <row r="152" spans="1:100" ht="83.25" hidden="1" customHeight="1" x14ac:dyDescent="0.15">
      <c r="A152" s="175"/>
      <c r="B152" s="176"/>
      <c r="C152" s="176"/>
      <c r="D152" s="176"/>
      <c r="E152" s="176"/>
      <c r="F152" s="176"/>
      <c r="G152" s="176"/>
      <c r="H152" s="181" t="s">
        <v>8</v>
      </c>
      <c r="I152" s="185"/>
      <c r="J152" s="186"/>
      <c r="K152" s="180" t="s">
        <v>4</v>
      </c>
      <c r="L152" s="180"/>
      <c r="M152" s="186"/>
      <c r="N152" s="186"/>
      <c r="O152" s="186"/>
      <c r="P152" s="87" t="s">
        <v>6</v>
      </c>
      <c r="Q152" s="209"/>
      <c r="R152" s="210"/>
      <c r="S152" s="88" t="s">
        <v>14</v>
      </c>
      <c r="T152" s="186"/>
      <c r="U152" s="232"/>
      <c r="V152" s="232"/>
      <c r="W152" s="89" t="s">
        <v>15</v>
      </c>
      <c r="X152" s="206" t="s">
        <v>16</v>
      </c>
      <c r="Y152" s="211"/>
      <c r="Z152" s="219"/>
      <c r="AA152" s="146"/>
      <c r="AB152" s="222"/>
      <c r="AC152" s="123"/>
      <c r="AD152" s="124"/>
      <c r="AE152" s="76" t="str">
        <f>IF(AD151="承認",I152,"")</f>
        <v/>
      </c>
      <c r="AF152" s="93" t="s">
        <v>4</v>
      </c>
      <c r="AG152" s="90" t="str">
        <f>IF(AD151="承認",M152,"")</f>
        <v/>
      </c>
      <c r="AH152" s="93" t="s">
        <v>6</v>
      </c>
      <c r="AI152" s="90" t="str">
        <f>IF(AD151="承認",Q152,"")</f>
        <v/>
      </c>
      <c r="AJ152" s="77" t="s">
        <v>14</v>
      </c>
      <c r="AK152" s="202" t="str">
        <f>IF(AD151="承認",T152,"")</f>
        <v/>
      </c>
      <c r="AL152" s="203"/>
      <c r="AM152" s="94" t="s">
        <v>15</v>
      </c>
      <c r="AN152" s="136" t="s">
        <v>16</v>
      </c>
      <c r="AO152" s="137"/>
      <c r="AP152" s="191"/>
      <c r="AQ152" s="121"/>
      <c r="AR152" s="121"/>
      <c r="AS152" s="211" t="s">
        <v>8</v>
      </c>
      <c r="AT152" s="196">
        <f t="shared" ref="AT152" si="295">CB153</f>
        <v>0</v>
      </c>
      <c r="AU152" s="197"/>
      <c r="AV152" s="67"/>
      <c r="AW152" s="212" t="s">
        <v>8</v>
      </c>
      <c r="AX152" s="151"/>
      <c r="AY152" s="152"/>
      <c r="AZ152" s="153"/>
      <c r="BA152" s="130"/>
      <c r="BB152" s="131"/>
      <c r="BC152" s="131"/>
      <c r="BD152" s="131"/>
      <c r="BE152" s="131"/>
      <c r="BF152" s="131"/>
      <c r="BG152" s="131"/>
      <c r="BH152" s="131"/>
      <c r="BI152" s="131"/>
      <c r="BJ152" s="132"/>
      <c r="BK152" s="82"/>
      <c r="BL152" s="82"/>
      <c r="BM152" s="82"/>
      <c r="BN152" s="82"/>
      <c r="BO152" s="54"/>
      <c r="BP152" s="12"/>
      <c r="BQ152" s="12"/>
      <c r="BR152" s="12"/>
      <c r="BS152" s="12"/>
      <c r="BT152" s="12"/>
      <c r="BU152" s="12"/>
      <c r="BV152" s="12"/>
      <c r="BW152" s="12"/>
      <c r="BX152" s="12"/>
      <c r="BY152" s="12"/>
      <c r="BZ152" s="12"/>
      <c r="CA152" s="50"/>
      <c r="CB152" s="50"/>
      <c r="CC152" s="50"/>
      <c r="CD152" s="26"/>
      <c r="CE152" s="18"/>
      <c r="CG152" s="27"/>
      <c r="CH152" s="27"/>
      <c r="CI152" s="27"/>
      <c r="CJ152" s="27"/>
      <c r="CL152" s="27"/>
      <c r="CO152" s="27"/>
      <c r="CV152"/>
    </row>
    <row r="153" spans="1:100" ht="83.25" hidden="1" customHeight="1" x14ac:dyDescent="0.15">
      <c r="A153" s="177"/>
      <c r="B153" s="178"/>
      <c r="C153" s="178"/>
      <c r="D153" s="178"/>
      <c r="E153" s="178"/>
      <c r="F153" s="178"/>
      <c r="G153" s="178"/>
      <c r="H153" s="182"/>
      <c r="I153" s="231"/>
      <c r="J153" s="187"/>
      <c r="K153" s="179" t="s">
        <v>4</v>
      </c>
      <c r="L153" s="179"/>
      <c r="M153" s="187"/>
      <c r="N153" s="187"/>
      <c r="O153" s="187"/>
      <c r="P153" s="94" t="s">
        <v>6</v>
      </c>
      <c r="Q153" s="187"/>
      <c r="R153" s="188"/>
      <c r="S153" s="91" t="s">
        <v>14</v>
      </c>
      <c r="T153" s="187"/>
      <c r="U153" s="188"/>
      <c r="V153" s="188"/>
      <c r="W153" s="70" t="s">
        <v>15</v>
      </c>
      <c r="X153" s="189" t="s">
        <v>17</v>
      </c>
      <c r="Y153" s="190"/>
      <c r="Z153" s="220"/>
      <c r="AA153" s="147"/>
      <c r="AB153" s="223"/>
      <c r="AC153" s="125"/>
      <c r="AD153" s="126"/>
      <c r="AE153" s="78" t="str">
        <f>IF(AD151="承認",I153,"")</f>
        <v/>
      </c>
      <c r="AF153" s="93" t="s">
        <v>4</v>
      </c>
      <c r="AG153" s="98" t="str">
        <f>IF(AD151="承認",M153,"")</f>
        <v/>
      </c>
      <c r="AH153" s="93" t="s">
        <v>6</v>
      </c>
      <c r="AI153" s="92" t="str">
        <f>IF(AD151="承認",Q153,"")</f>
        <v/>
      </c>
      <c r="AJ153" s="79" t="s">
        <v>14</v>
      </c>
      <c r="AK153" s="204" t="str">
        <f>IF(AD151="承認",T153,"")</f>
        <v/>
      </c>
      <c r="AL153" s="205"/>
      <c r="AM153" s="94" t="s">
        <v>15</v>
      </c>
      <c r="AN153" s="136" t="s">
        <v>17</v>
      </c>
      <c r="AO153" s="137"/>
      <c r="AP153" s="192"/>
      <c r="AQ153" s="147"/>
      <c r="AR153" s="147"/>
      <c r="AS153" s="190"/>
      <c r="AT153" s="192"/>
      <c r="AU153" s="147"/>
      <c r="AV153" s="68">
        <f t="shared" ref="AV153" si="296">CC153</f>
        <v>0</v>
      </c>
      <c r="AW153" s="190"/>
      <c r="AX153" s="154"/>
      <c r="AY153" s="155"/>
      <c r="AZ153" s="156"/>
      <c r="BA153" s="133"/>
      <c r="BB153" s="134"/>
      <c r="BC153" s="134"/>
      <c r="BD153" s="134"/>
      <c r="BE153" s="134"/>
      <c r="BF153" s="134"/>
      <c r="BG153" s="134"/>
      <c r="BH153" s="134"/>
      <c r="BI153" s="134"/>
      <c r="BJ153" s="135"/>
      <c r="BK153" s="82"/>
      <c r="BL153" s="82"/>
      <c r="BM153" s="82"/>
      <c r="BN153" s="82"/>
      <c r="BO153" s="53"/>
      <c r="BP153" s="12"/>
      <c r="BQ153" s="12"/>
      <c r="BR153" s="12"/>
      <c r="BS153" s="12"/>
      <c r="BT153" s="12"/>
      <c r="BU153" s="12"/>
      <c r="BV153" s="12"/>
      <c r="BW153" s="12"/>
      <c r="BX153" s="12"/>
      <c r="BY153" s="12"/>
      <c r="BZ153" s="7">
        <f>IF(AT149+AV150/60-AP152&lt;0,AT149+$CI$7+AV150/60-AP152,AT149+AV150/60-AP152)</f>
        <v>0</v>
      </c>
      <c r="CA153" s="8">
        <f t="shared" ref="CA153" si="297">SUMPRODUCT(BZ153,60)</f>
        <v>0</v>
      </c>
      <c r="CB153">
        <f t="shared" ref="CB153" si="298">ROUNDDOWN(BZ153,0)</f>
        <v>0</v>
      </c>
      <c r="CC153" s="8">
        <f t="shared" ref="CC153" si="299">MOD(CA153,60)</f>
        <v>0</v>
      </c>
      <c r="CD153" s="26"/>
      <c r="CE153" s="18"/>
      <c r="CG153" s="27" t="e">
        <f>SUMPRODUCT(AT150,$CI$7)+AT152</f>
        <v>#VALUE!</v>
      </c>
      <c r="CH153" s="27">
        <f>IF(E153="",E155,SUMPRODUCT(E153,$CI$7)+E155)</f>
        <v>0</v>
      </c>
      <c r="CI153" s="27" t="e">
        <f>SUM(CG153,-CH153)</f>
        <v>#VALUE!</v>
      </c>
      <c r="CJ153" s="27" t="e">
        <f>SUMPRODUCT(CI153,1/$CI$7)</f>
        <v>#VALUE!</v>
      </c>
      <c r="CK153" s="27" t="e">
        <f>ROUNDDOWN(CJ153,0)</f>
        <v>#VALUE!</v>
      </c>
      <c r="CL153" s="27" t="e">
        <f>MOD(CI153,$CI$7)</f>
        <v>#VALUE!</v>
      </c>
      <c r="CM153" s="27"/>
      <c r="CN153" s="25">
        <f>IF(A153="計画的付与",CH153,0)</f>
        <v>0</v>
      </c>
      <c r="CO153" s="27">
        <f>IF(A153="計画的付与",AP153,0)</f>
        <v>0</v>
      </c>
      <c r="CV153"/>
    </row>
    <row r="154" spans="1:100" ht="83.25" hidden="1" customHeight="1" x14ac:dyDescent="0.15">
      <c r="A154" s="173"/>
      <c r="B154" s="174"/>
      <c r="C154" s="174"/>
      <c r="D154" s="174"/>
      <c r="E154" s="174"/>
      <c r="F154" s="174"/>
      <c r="G154" s="174"/>
      <c r="H154" s="105" t="s">
        <v>6</v>
      </c>
      <c r="I154" s="183"/>
      <c r="J154" s="184"/>
      <c r="K154" s="180" t="s">
        <v>4</v>
      </c>
      <c r="L154" s="180"/>
      <c r="M154" s="224"/>
      <c r="N154" s="184"/>
      <c r="O154" s="184"/>
      <c r="P154" s="87" t="s">
        <v>6</v>
      </c>
      <c r="Q154" s="180" t="s">
        <v>16</v>
      </c>
      <c r="R154" s="180"/>
      <c r="S154" s="86"/>
      <c r="T154" s="180" t="s">
        <v>4</v>
      </c>
      <c r="U154" s="180"/>
      <c r="V154" s="86"/>
      <c r="W154" s="89" t="s">
        <v>6</v>
      </c>
      <c r="X154" s="206" t="s">
        <v>17</v>
      </c>
      <c r="Y154" s="207"/>
      <c r="Z154" s="218"/>
      <c r="AA154" s="121" t="s">
        <v>4</v>
      </c>
      <c r="AB154" s="221"/>
      <c r="AC154" s="121" t="s">
        <v>6</v>
      </c>
      <c r="AD154" s="122"/>
      <c r="AE154" s="71" t="str">
        <f>IF(AD154="承認",I154,"")</f>
        <v/>
      </c>
      <c r="AF154" s="72" t="s">
        <v>4</v>
      </c>
      <c r="AG154" s="73" t="str">
        <f>IF(AD154="承認",M154,"")</f>
        <v/>
      </c>
      <c r="AH154" s="72" t="s">
        <v>6</v>
      </c>
      <c r="AI154" s="72" t="s">
        <v>16</v>
      </c>
      <c r="AJ154" s="73" t="str">
        <f>IF(AD154="承認",S154,"")</f>
        <v/>
      </c>
      <c r="AK154" s="74" t="s">
        <v>4</v>
      </c>
      <c r="AL154" s="73" t="str">
        <f>IF(AD154="承認",V154,"")</f>
        <v/>
      </c>
      <c r="AM154" s="75" t="s">
        <v>6</v>
      </c>
      <c r="AN154" s="200" t="s">
        <v>17</v>
      </c>
      <c r="AO154" s="201"/>
      <c r="AP154" s="144"/>
      <c r="AQ154" s="145"/>
      <c r="AR154" s="145"/>
      <c r="AS154" s="101" t="s">
        <v>6</v>
      </c>
      <c r="AT154" s="142">
        <f t="shared" ref="AT154" si="300">IF(AT152-AP155&lt;0,AT151-AP154-1,AT151-AP154)</f>
        <v>15</v>
      </c>
      <c r="AU154" s="143"/>
      <c r="AV154" s="143"/>
      <c r="AW154" s="96" t="s">
        <v>6</v>
      </c>
      <c r="AX154" s="148"/>
      <c r="AY154" s="149"/>
      <c r="AZ154" s="150"/>
      <c r="BA154" s="127" t="str">
        <f t="shared" ref="BA154" si="301">IF(AP155&gt;$AQ$9,"時間単位年休１日の時間数よりも大きい時間数が入力されています。","")</f>
        <v/>
      </c>
      <c r="BB154" s="128"/>
      <c r="BC154" s="128"/>
      <c r="BD154" s="128"/>
      <c r="BE154" s="128"/>
      <c r="BF154" s="128"/>
      <c r="BG154" s="128"/>
      <c r="BH154" s="128"/>
      <c r="BI154" s="128"/>
      <c r="BJ154" s="129"/>
      <c r="BK154" s="82"/>
      <c r="BL154" s="82"/>
      <c r="BM154" s="82"/>
      <c r="BN154" s="82"/>
      <c r="BO154" s="53"/>
      <c r="BP154" s="12"/>
      <c r="BQ154" s="12"/>
      <c r="BR154" s="12"/>
      <c r="BS154" s="12"/>
      <c r="BT154" s="12"/>
      <c r="BU154" s="12"/>
      <c r="BV154" s="12"/>
      <c r="BW154" s="12"/>
      <c r="BX154" s="12"/>
      <c r="BY154" s="12"/>
      <c r="BZ154" s="12"/>
      <c r="CA154" s="50"/>
      <c r="CB154" s="50"/>
      <c r="CC154" s="50"/>
      <c r="CD154" s="50"/>
      <c r="CE154" s="18"/>
      <c r="CG154" s="51"/>
      <c r="CH154" s="51"/>
      <c r="CI154" s="51"/>
      <c r="CJ154" s="51"/>
      <c r="CK154" s="51"/>
      <c r="CL154" s="51"/>
      <c r="CM154" s="51"/>
      <c r="CN154" s="49"/>
      <c r="CO154" s="51"/>
      <c r="CV154"/>
    </row>
    <row r="155" spans="1:100" ht="83.25" hidden="1" customHeight="1" x14ac:dyDescent="0.15">
      <c r="A155" s="175"/>
      <c r="B155" s="176"/>
      <c r="C155" s="176"/>
      <c r="D155" s="176"/>
      <c r="E155" s="176"/>
      <c r="F155" s="176"/>
      <c r="G155" s="176"/>
      <c r="H155" s="181" t="s">
        <v>8</v>
      </c>
      <c r="I155" s="185"/>
      <c r="J155" s="186"/>
      <c r="K155" s="180" t="s">
        <v>4</v>
      </c>
      <c r="L155" s="180"/>
      <c r="M155" s="186"/>
      <c r="N155" s="186"/>
      <c r="O155" s="186"/>
      <c r="P155" s="87" t="s">
        <v>6</v>
      </c>
      <c r="Q155" s="209"/>
      <c r="R155" s="210"/>
      <c r="S155" s="88" t="s">
        <v>14</v>
      </c>
      <c r="T155" s="186"/>
      <c r="U155" s="232"/>
      <c r="V155" s="232"/>
      <c r="W155" s="89" t="s">
        <v>15</v>
      </c>
      <c r="X155" s="206" t="s">
        <v>16</v>
      </c>
      <c r="Y155" s="211"/>
      <c r="Z155" s="219"/>
      <c r="AA155" s="146"/>
      <c r="AB155" s="222"/>
      <c r="AC155" s="123"/>
      <c r="AD155" s="124"/>
      <c r="AE155" s="76" t="str">
        <f>IF(AD154="承認",I155,"")</f>
        <v/>
      </c>
      <c r="AF155" s="93" t="s">
        <v>4</v>
      </c>
      <c r="AG155" s="90" t="str">
        <f>IF(AD154="承認",M155,"")</f>
        <v/>
      </c>
      <c r="AH155" s="93" t="s">
        <v>6</v>
      </c>
      <c r="AI155" s="90" t="str">
        <f>IF(AD154="承認",Q155,"")</f>
        <v/>
      </c>
      <c r="AJ155" s="77" t="s">
        <v>14</v>
      </c>
      <c r="AK155" s="202" t="str">
        <f>IF(AD154="承認",T155,"")</f>
        <v/>
      </c>
      <c r="AL155" s="203"/>
      <c r="AM155" s="94" t="s">
        <v>15</v>
      </c>
      <c r="AN155" s="136" t="s">
        <v>16</v>
      </c>
      <c r="AO155" s="137"/>
      <c r="AP155" s="191"/>
      <c r="AQ155" s="121"/>
      <c r="AR155" s="121"/>
      <c r="AS155" s="211" t="s">
        <v>8</v>
      </c>
      <c r="AT155" s="196">
        <f t="shared" ref="AT155" si="302">CB156</f>
        <v>0</v>
      </c>
      <c r="AU155" s="197"/>
      <c r="AV155" s="67"/>
      <c r="AW155" s="212" t="s">
        <v>8</v>
      </c>
      <c r="AX155" s="151"/>
      <c r="AY155" s="152"/>
      <c r="AZ155" s="153"/>
      <c r="BA155" s="130"/>
      <c r="BB155" s="131"/>
      <c r="BC155" s="131"/>
      <c r="BD155" s="131"/>
      <c r="BE155" s="131"/>
      <c r="BF155" s="131"/>
      <c r="BG155" s="131"/>
      <c r="BH155" s="131"/>
      <c r="BI155" s="131"/>
      <c r="BJ155" s="132"/>
      <c r="BK155" s="82"/>
      <c r="BL155" s="82"/>
      <c r="BM155" s="82"/>
      <c r="BN155" s="82"/>
      <c r="BO155" s="54"/>
      <c r="BP155" s="12"/>
      <c r="BQ155" s="12"/>
      <c r="BR155" s="12"/>
      <c r="BS155" s="12"/>
      <c r="BT155" s="12"/>
      <c r="BU155" s="12"/>
      <c r="BV155" s="12"/>
      <c r="BW155" s="12"/>
      <c r="BX155" s="12"/>
      <c r="BY155" s="12"/>
      <c r="BZ155" s="12"/>
      <c r="CA155" s="50"/>
      <c r="CB155" s="50"/>
      <c r="CC155" s="50"/>
      <c r="CD155" s="26"/>
      <c r="CE155" s="18"/>
      <c r="CG155" s="27"/>
      <c r="CH155" s="27"/>
      <c r="CI155" s="27"/>
      <c r="CJ155" s="27"/>
      <c r="CL155" s="27"/>
      <c r="CO155" s="27"/>
      <c r="CV155"/>
    </row>
    <row r="156" spans="1:100" ht="83.25" hidden="1" customHeight="1" x14ac:dyDescent="0.15">
      <c r="A156" s="177"/>
      <c r="B156" s="178"/>
      <c r="C156" s="178"/>
      <c r="D156" s="178"/>
      <c r="E156" s="178"/>
      <c r="F156" s="178"/>
      <c r="G156" s="178"/>
      <c r="H156" s="182"/>
      <c r="I156" s="231"/>
      <c r="J156" s="187"/>
      <c r="K156" s="179" t="s">
        <v>4</v>
      </c>
      <c r="L156" s="179"/>
      <c r="M156" s="187"/>
      <c r="N156" s="187"/>
      <c r="O156" s="187"/>
      <c r="P156" s="94" t="s">
        <v>6</v>
      </c>
      <c r="Q156" s="187"/>
      <c r="R156" s="188"/>
      <c r="S156" s="91" t="s">
        <v>14</v>
      </c>
      <c r="T156" s="187"/>
      <c r="U156" s="188"/>
      <c r="V156" s="188"/>
      <c r="W156" s="70" t="s">
        <v>15</v>
      </c>
      <c r="X156" s="189" t="s">
        <v>17</v>
      </c>
      <c r="Y156" s="190"/>
      <c r="Z156" s="220"/>
      <c r="AA156" s="147"/>
      <c r="AB156" s="223"/>
      <c r="AC156" s="125"/>
      <c r="AD156" s="126"/>
      <c r="AE156" s="78" t="str">
        <f>IF(AD154="承認",I156,"")</f>
        <v/>
      </c>
      <c r="AF156" s="93" t="s">
        <v>4</v>
      </c>
      <c r="AG156" s="98" t="str">
        <f>IF(AD154="承認",M156,"")</f>
        <v/>
      </c>
      <c r="AH156" s="93" t="s">
        <v>6</v>
      </c>
      <c r="AI156" s="92" t="str">
        <f>IF(AD154="承認",Q156,"")</f>
        <v/>
      </c>
      <c r="AJ156" s="79" t="s">
        <v>14</v>
      </c>
      <c r="AK156" s="204" t="str">
        <f>IF(AD154="承認",T156,"")</f>
        <v/>
      </c>
      <c r="AL156" s="205"/>
      <c r="AM156" s="94" t="s">
        <v>15</v>
      </c>
      <c r="AN156" s="136" t="s">
        <v>17</v>
      </c>
      <c r="AO156" s="137"/>
      <c r="AP156" s="192"/>
      <c r="AQ156" s="147"/>
      <c r="AR156" s="147"/>
      <c r="AS156" s="190"/>
      <c r="AT156" s="192"/>
      <c r="AU156" s="147"/>
      <c r="AV156" s="68">
        <f t="shared" ref="AV156" si="303">CC156</f>
        <v>0</v>
      </c>
      <c r="AW156" s="190"/>
      <c r="AX156" s="154"/>
      <c r="AY156" s="155"/>
      <c r="AZ156" s="156"/>
      <c r="BA156" s="133"/>
      <c r="BB156" s="134"/>
      <c r="BC156" s="134"/>
      <c r="BD156" s="134"/>
      <c r="BE156" s="134"/>
      <c r="BF156" s="134"/>
      <c r="BG156" s="134"/>
      <c r="BH156" s="134"/>
      <c r="BI156" s="134"/>
      <c r="BJ156" s="135"/>
      <c r="BK156" s="82"/>
      <c r="BL156" s="82"/>
      <c r="BM156" s="82"/>
      <c r="BN156" s="82"/>
      <c r="BO156" s="53"/>
      <c r="BP156" s="12"/>
      <c r="BQ156" s="12"/>
      <c r="BR156" s="12"/>
      <c r="BS156" s="12"/>
      <c r="BT156" s="12"/>
      <c r="BU156" s="12"/>
      <c r="BV156" s="12"/>
      <c r="BW156" s="12"/>
      <c r="BX156" s="12"/>
      <c r="BY156" s="12"/>
      <c r="BZ156" s="7">
        <f>IF(AT152+AV153/60-AP155&lt;0,AT152+$CI$7+AV153/60-AP155,AT152+AV153/60-AP155)</f>
        <v>0</v>
      </c>
      <c r="CA156" s="8">
        <f t="shared" ref="CA156" si="304">SUMPRODUCT(BZ156,60)</f>
        <v>0</v>
      </c>
      <c r="CB156">
        <f t="shared" ref="CB156" si="305">ROUNDDOWN(BZ156,0)</f>
        <v>0</v>
      </c>
      <c r="CC156" s="8">
        <f t="shared" ref="CC156" si="306">MOD(CA156,60)</f>
        <v>0</v>
      </c>
      <c r="CD156" s="26"/>
      <c r="CE156" s="18"/>
      <c r="CG156" s="27" t="e">
        <f>SUMPRODUCT(AT153,$CI$7)+AT155</f>
        <v>#VALUE!</v>
      </c>
      <c r="CH156" s="27">
        <f>IF(E156="",E158,SUMPRODUCT(E156,$CI$7)+E158)</f>
        <v>0</v>
      </c>
      <c r="CI156" s="27" t="e">
        <f>SUM(CG156,-CH156)</f>
        <v>#VALUE!</v>
      </c>
      <c r="CJ156" s="27" t="e">
        <f>SUMPRODUCT(CI156,1/$CI$7)</f>
        <v>#VALUE!</v>
      </c>
      <c r="CK156" s="27" t="e">
        <f>ROUNDDOWN(CJ156,0)</f>
        <v>#VALUE!</v>
      </c>
      <c r="CL156" s="27" t="e">
        <f>MOD(CI156,$CI$7)</f>
        <v>#VALUE!</v>
      </c>
      <c r="CM156" s="27"/>
      <c r="CN156" s="25">
        <f>IF(A156="計画的付与",E156,0)</f>
        <v>0</v>
      </c>
      <c r="CO156" s="27">
        <f>IF(A156="計画的付与",AP156,0)</f>
        <v>0</v>
      </c>
      <c r="CV156"/>
    </row>
    <row r="157" spans="1:100" ht="83.25" hidden="1" customHeight="1" x14ac:dyDescent="0.15">
      <c r="A157" s="173"/>
      <c r="B157" s="174"/>
      <c r="C157" s="174"/>
      <c r="D157" s="174"/>
      <c r="E157" s="174"/>
      <c r="F157" s="174"/>
      <c r="G157" s="174"/>
      <c r="H157" s="105" t="s">
        <v>6</v>
      </c>
      <c r="I157" s="183"/>
      <c r="J157" s="184"/>
      <c r="K157" s="180" t="s">
        <v>4</v>
      </c>
      <c r="L157" s="180"/>
      <c r="M157" s="224"/>
      <c r="N157" s="184"/>
      <c r="O157" s="184"/>
      <c r="P157" s="87" t="s">
        <v>6</v>
      </c>
      <c r="Q157" s="180" t="s">
        <v>16</v>
      </c>
      <c r="R157" s="180"/>
      <c r="S157" s="86"/>
      <c r="T157" s="180" t="s">
        <v>4</v>
      </c>
      <c r="U157" s="180"/>
      <c r="V157" s="86"/>
      <c r="W157" s="89" t="s">
        <v>6</v>
      </c>
      <c r="X157" s="206" t="s">
        <v>17</v>
      </c>
      <c r="Y157" s="207"/>
      <c r="Z157" s="218"/>
      <c r="AA157" s="121" t="s">
        <v>4</v>
      </c>
      <c r="AB157" s="221"/>
      <c r="AC157" s="121" t="s">
        <v>6</v>
      </c>
      <c r="AD157" s="122"/>
      <c r="AE157" s="71" t="str">
        <f>IF(AD157="承認",I157,"")</f>
        <v/>
      </c>
      <c r="AF157" s="72" t="s">
        <v>4</v>
      </c>
      <c r="AG157" s="73" t="str">
        <f>IF(AD157="承認",M157,"")</f>
        <v/>
      </c>
      <c r="AH157" s="72" t="s">
        <v>6</v>
      </c>
      <c r="AI157" s="72" t="s">
        <v>16</v>
      </c>
      <c r="AJ157" s="73" t="str">
        <f>IF(AD157="承認",S157,"")</f>
        <v/>
      </c>
      <c r="AK157" s="74" t="s">
        <v>4</v>
      </c>
      <c r="AL157" s="73" t="str">
        <f>IF(AD157="承認",V157,"")</f>
        <v/>
      </c>
      <c r="AM157" s="75" t="s">
        <v>6</v>
      </c>
      <c r="AN157" s="200" t="s">
        <v>17</v>
      </c>
      <c r="AO157" s="201"/>
      <c r="AP157" s="144"/>
      <c r="AQ157" s="145"/>
      <c r="AR157" s="145"/>
      <c r="AS157" s="101" t="s">
        <v>6</v>
      </c>
      <c r="AT157" s="142">
        <f t="shared" ref="AT157" si="307">IF(AT155-AP158&lt;0,AT154-AP157-1,AT154-AP157)</f>
        <v>15</v>
      </c>
      <c r="AU157" s="143"/>
      <c r="AV157" s="143"/>
      <c r="AW157" s="96" t="s">
        <v>6</v>
      </c>
      <c r="AX157" s="148"/>
      <c r="AY157" s="149"/>
      <c r="AZ157" s="150"/>
      <c r="BA157" s="127" t="str">
        <f t="shared" ref="BA157" si="308">IF(AP158&gt;$AQ$9,"時間単位年休１日の時間数よりも大きい時間数が入力されています。","")</f>
        <v/>
      </c>
      <c r="BB157" s="128"/>
      <c r="BC157" s="128"/>
      <c r="BD157" s="128"/>
      <c r="BE157" s="128"/>
      <c r="BF157" s="128"/>
      <c r="BG157" s="128"/>
      <c r="BH157" s="128"/>
      <c r="BI157" s="128"/>
      <c r="BJ157" s="129"/>
      <c r="BK157" s="82"/>
      <c r="BL157" s="82"/>
      <c r="BM157" s="82"/>
      <c r="BN157" s="82"/>
      <c r="BO157" s="53"/>
      <c r="BP157" s="12"/>
      <c r="BQ157" s="12"/>
      <c r="BR157" s="12"/>
      <c r="BS157" s="12"/>
      <c r="BT157" s="12"/>
      <c r="BU157" s="12"/>
      <c r="BV157" s="12"/>
      <c r="BW157" s="12"/>
      <c r="BX157" s="12"/>
      <c r="BY157" s="12"/>
      <c r="BZ157" s="12"/>
      <c r="CA157" s="50"/>
      <c r="CB157" s="50"/>
      <c r="CC157" s="50"/>
      <c r="CD157" s="50"/>
      <c r="CE157" s="18"/>
      <c r="CG157" s="51"/>
      <c r="CH157" s="51"/>
      <c r="CI157" s="51"/>
      <c r="CJ157" s="51"/>
      <c r="CK157" s="51"/>
      <c r="CL157" s="51"/>
      <c r="CM157" s="51"/>
      <c r="CN157" s="49"/>
      <c r="CO157" s="51"/>
      <c r="CV157"/>
    </row>
    <row r="158" spans="1:100" ht="83.25" hidden="1" customHeight="1" x14ac:dyDescent="0.15">
      <c r="A158" s="175"/>
      <c r="B158" s="176"/>
      <c r="C158" s="176"/>
      <c r="D158" s="176"/>
      <c r="E158" s="176"/>
      <c r="F158" s="176"/>
      <c r="G158" s="176"/>
      <c r="H158" s="181" t="s">
        <v>8</v>
      </c>
      <c r="I158" s="185"/>
      <c r="J158" s="186"/>
      <c r="K158" s="180" t="s">
        <v>4</v>
      </c>
      <c r="L158" s="180"/>
      <c r="M158" s="186"/>
      <c r="N158" s="186"/>
      <c r="O158" s="186"/>
      <c r="P158" s="87" t="s">
        <v>6</v>
      </c>
      <c r="Q158" s="209"/>
      <c r="R158" s="210"/>
      <c r="S158" s="88" t="s">
        <v>14</v>
      </c>
      <c r="T158" s="186"/>
      <c r="U158" s="232"/>
      <c r="V158" s="232"/>
      <c r="W158" s="89" t="s">
        <v>15</v>
      </c>
      <c r="X158" s="206" t="s">
        <v>16</v>
      </c>
      <c r="Y158" s="211"/>
      <c r="Z158" s="219"/>
      <c r="AA158" s="146"/>
      <c r="AB158" s="222"/>
      <c r="AC158" s="123"/>
      <c r="AD158" s="124"/>
      <c r="AE158" s="76" t="str">
        <f>IF(AD157="承認",I158,"")</f>
        <v/>
      </c>
      <c r="AF158" s="93" t="s">
        <v>4</v>
      </c>
      <c r="AG158" s="90" t="str">
        <f>IF(AD157="承認",M158,"")</f>
        <v/>
      </c>
      <c r="AH158" s="93" t="s">
        <v>6</v>
      </c>
      <c r="AI158" s="90" t="str">
        <f>IF(AD157="承認",Q158,"")</f>
        <v/>
      </c>
      <c r="AJ158" s="77" t="s">
        <v>14</v>
      </c>
      <c r="AK158" s="202" t="str">
        <f>IF(AD157="承認",T158,"")</f>
        <v/>
      </c>
      <c r="AL158" s="203"/>
      <c r="AM158" s="94" t="s">
        <v>15</v>
      </c>
      <c r="AN158" s="136" t="s">
        <v>16</v>
      </c>
      <c r="AO158" s="137"/>
      <c r="AP158" s="191"/>
      <c r="AQ158" s="121"/>
      <c r="AR158" s="121"/>
      <c r="AS158" s="211" t="s">
        <v>8</v>
      </c>
      <c r="AT158" s="196">
        <f t="shared" ref="AT158" si="309">CB159</f>
        <v>0</v>
      </c>
      <c r="AU158" s="197"/>
      <c r="AV158" s="67"/>
      <c r="AW158" s="212" t="s">
        <v>8</v>
      </c>
      <c r="AX158" s="151"/>
      <c r="AY158" s="152"/>
      <c r="AZ158" s="153"/>
      <c r="BA158" s="130"/>
      <c r="BB158" s="131"/>
      <c r="BC158" s="131"/>
      <c r="BD158" s="131"/>
      <c r="BE158" s="131"/>
      <c r="BF158" s="131"/>
      <c r="BG158" s="131"/>
      <c r="BH158" s="131"/>
      <c r="BI158" s="131"/>
      <c r="BJ158" s="132"/>
      <c r="BK158" s="82"/>
      <c r="BL158" s="82"/>
      <c r="BM158" s="82"/>
      <c r="BN158" s="82"/>
      <c r="BO158" s="54"/>
      <c r="BP158" s="12"/>
      <c r="BQ158" s="12"/>
      <c r="BR158" s="12"/>
      <c r="BS158" s="12"/>
      <c r="BT158" s="12"/>
      <c r="BU158" s="12"/>
      <c r="BV158" s="12"/>
      <c r="BW158" s="12"/>
      <c r="BX158" s="12"/>
      <c r="BY158" s="12"/>
      <c r="BZ158" s="12"/>
      <c r="CA158" s="50"/>
      <c r="CB158" s="50"/>
      <c r="CC158" s="50"/>
      <c r="CD158" s="26"/>
      <c r="CE158" s="18"/>
      <c r="CG158" s="27"/>
      <c r="CH158" s="27"/>
      <c r="CI158" s="27"/>
      <c r="CJ158" s="27"/>
      <c r="CK158" s="27"/>
      <c r="CL158" s="27"/>
      <c r="CM158" s="27"/>
      <c r="CO158" s="27"/>
      <c r="CV158"/>
    </row>
    <row r="159" spans="1:100" ht="83.25" hidden="1" customHeight="1" x14ac:dyDescent="0.15">
      <c r="A159" s="177"/>
      <c r="B159" s="178"/>
      <c r="C159" s="178"/>
      <c r="D159" s="178"/>
      <c r="E159" s="178"/>
      <c r="F159" s="178"/>
      <c r="G159" s="178"/>
      <c r="H159" s="182"/>
      <c r="I159" s="231"/>
      <c r="J159" s="187"/>
      <c r="K159" s="179" t="s">
        <v>4</v>
      </c>
      <c r="L159" s="179"/>
      <c r="M159" s="187"/>
      <c r="N159" s="187"/>
      <c r="O159" s="187"/>
      <c r="P159" s="94" t="s">
        <v>6</v>
      </c>
      <c r="Q159" s="187"/>
      <c r="R159" s="188"/>
      <c r="S159" s="91" t="s">
        <v>14</v>
      </c>
      <c r="T159" s="187"/>
      <c r="U159" s="188"/>
      <c r="V159" s="188"/>
      <c r="W159" s="70" t="s">
        <v>15</v>
      </c>
      <c r="X159" s="189" t="s">
        <v>17</v>
      </c>
      <c r="Y159" s="190"/>
      <c r="Z159" s="220"/>
      <c r="AA159" s="147"/>
      <c r="AB159" s="223"/>
      <c r="AC159" s="125"/>
      <c r="AD159" s="126"/>
      <c r="AE159" s="78" t="str">
        <f>IF(AD157="承認",I159,"")</f>
        <v/>
      </c>
      <c r="AF159" s="93" t="s">
        <v>4</v>
      </c>
      <c r="AG159" s="98" t="str">
        <f>IF(AD157="承認",M159,"")</f>
        <v/>
      </c>
      <c r="AH159" s="93" t="s">
        <v>6</v>
      </c>
      <c r="AI159" s="92" t="str">
        <f>IF(AD157="承認",Q159,"")</f>
        <v/>
      </c>
      <c r="AJ159" s="79" t="s">
        <v>14</v>
      </c>
      <c r="AK159" s="204" t="str">
        <f>IF(AD157="承認",T159,"")</f>
        <v/>
      </c>
      <c r="AL159" s="205"/>
      <c r="AM159" s="94" t="s">
        <v>15</v>
      </c>
      <c r="AN159" s="136" t="s">
        <v>17</v>
      </c>
      <c r="AO159" s="137"/>
      <c r="AP159" s="192"/>
      <c r="AQ159" s="147"/>
      <c r="AR159" s="147"/>
      <c r="AS159" s="190"/>
      <c r="AT159" s="192"/>
      <c r="AU159" s="147"/>
      <c r="AV159" s="68">
        <f t="shared" ref="AV159" si="310">CC159</f>
        <v>0</v>
      </c>
      <c r="AW159" s="190"/>
      <c r="AX159" s="154"/>
      <c r="AY159" s="155"/>
      <c r="AZ159" s="156"/>
      <c r="BA159" s="133"/>
      <c r="BB159" s="134"/>
      <c r="BC159" s="134"/>
      <c r="BD159" s="134"/>
      <c r="BE159" s="134"/>
      <c r="BF159" s="134"/>
      <c r="BG159" s="134"/>
      <c r="BH159" s="134"/>
      <c r="BI159" s="134"/>
      <c r="BJ159" s="135"/>
      <c r="BK159" s="82"/>
      <c r="BL159" s="82"/>
      <c r="BM159" s="82"/>
      <c r="BN159" s="82"/>
      <c r="BO159" s="53"/>
      <c r="BP159" s="12"/>
      <c r="BQ159" s="12"/>
      <c r="BR159" s="12"/>
      <c r="BS159" s="12"/>
      <c r="BT159" s="12"/>
      <c r="BU159" s="12"/>
      <c r="BV159" s="12"/>
      <c r="BW159" s="12"/>
      <c r="BX159" s="12"/>
      <c r="BY159" s="12"/>
      <c r="BZ159" s="7">
        <f>IF(AT155+AV156/60-AP158&lt;0,AT155+$CI$7+AV156/60-AP158,AT155+AV156/60-AP158)</f>
        <v>0</v>
      </c>
      <c r="CA159" s="8">
        <f t="shared" ref="CA159" si="311">SUMPRODUCT(BZ159,60)</f>
        <v>0</v>
      </c>
      <c r="CB159">
        <f t="shared" ref="CB159" si="312">ROUNDDOWN(BZ159,0)</f>
        <v>0</v>
      </c>
      <c r="CC159" s="8">
        <f t="shared" ref="CC159" si="313">MOD(CA159,60)</f>
        <v>0</v>
      </c>
      <c r="CD159" s="26"/>
      <c r="CE159" s="18"/>
      <c r="CG159" s="27" t="e">
        <f>SUMPRODUCT(AT156,$CI$7)+AT158</f>
        <v>#VALUE!</v>
      </c>
      <c r="CH159" s="27">
        <f>IF(E159="",E161,SUMPRODUCT(E159,$CI$7)+E161)</f>
        <v>0</v>
      </c>
      <c r="CI159" s="27" t="e">
        <f>SUM(CG159,-CH159)</f>
        <v>#VALUE!</v>
      </c>
      <c r="CJ159" s="27" t="e">
        <f>SUMPRODUCT(CI159,1/$CI$7)</f>
        <v>#VALUE!</v>
      </c>
      <c r="CK159" s="27" t="e">
        <f>ROUNDDOWN(CJ159,0)</f>
        <v>#VALUE!</v>
      </c>
      <c r="CL159" s="27" t="e">
        <f>MOD(CI159,$CI$7)</f>
        <v>#VALUE!</v>
      </c>
      <c r="CM159" s="27"/>
      <c r="CN159" s="25">
        <f>IF(A159="計画的付与",E159,0)</f>
        <v>0</v>
      </c>
      <c r="CO159" s="27">
        <f>IF(A159="計画的付与",AP159,0)</f>
        <v>0</v>
      </c>
      <c r="CV159"/>
    </row>
    <row r="160" spans="1:100" ht="83.25" hidden="1" customHeight="1" x14ac:dyDescent="0.15">
      <c r="A160" s="173"/>
      <c r="B160" s="174"/>
      <c r="C160" s="174"/>
      <c r="D160" s="174"/>
      <c r="E160" s="174"/>
      <c r="F160" s="174"/>
      <c r="G160" s="174"/>
      <c r="H160" s="105" t="s">
        <v>6</v>
      </c>
      <c r="I160" s="183"/>
      <c r="J160" s="184"/>
      <c r="K160" s="180" t="s">
        <v>4</v>
      </c>
      <c r="L160" s="180"/>
      <c r="M160" s="224"/>
      <c r="N160" s="184"/>
      <c r="O160" s="184"/>
      <c r="P160" s="87" t="s">
        <v>6</v>
      </c>
      <c r="Q160" s="180" t="s">
        <v>16</v>
      </c>
      <c r="R160" s="180"/>
      <c r="S160" s="86"/>
      <c r="T160" s="180" t="s">
        <v>4</v>
      </c>
      <c r="U160" s="180"/>
      <c r="V160" s="86"/>
      <c r="W160" s="89" t="s">
        <v>6</v>
      </c>
      <c r="X160" s="206" t="s">
        <v>17</v>
      </c>
      <c r="Y160" s="207"/>
      <c r="Z160" s="218"/>
      <c r="AA160" s="121" t="s">
        <v>4</v>
      </c>
      <c r="AB160" s="221"/>
      <c r="AC160" s="121" t="s">
        <v>6</v>
      </c>
      <c r="AD160" s="122"/>
      <c r="AE160" s="71" t="str">
        <f>IF(AD160="承認",I160,"")</f>
        <v/>
      </c>
      <c r="AF160" s="72" t="s">
        <v>4</v>
      </c>
      <c r="AG160" s="73" t="str">
        <f>IF(AD160="承認",M160,"")</f>
        <v/>
      </c>
      <c r="AH160" s="72" t="s">
        <v>6</v>
      </c>
      <c r="AI160" s="72" t="s">
        <v>16</v>
      </c>
      <c r="AJ160" s="73" t="str">
        <f>IF(AD160="承認",S160,"")</f>
        <v/>
      </c>
      <c r="AK160" s="74" t="s">
        <v>4</v>
      </c>
      <c r="AL160" s="73" t="str">
        <f>IF(AD160="承認",V160,"")</f>
        <v/>
      </c>
      <c r="AM160" s="75" t="s">
        <v>6</v>
      </c>
      <c r="AN160" s="200" t="s">
        <v>17</v>
      </c>
      <c r="AO160" s="201"/>
      <c r="AP160" s="144"/>
      <c r="AQ160" s="145"/>
      <c r="AR160" s="145"/>
      <c r="AS160" s="101" t="s">
        <v>6</v>
      </c>
      <c r="AT160" s="142">
        <f t="shared" ref="AT160" si="314">IF(AT158-AP161&lt;0,AT157-AP160-1,AT157-AP160)</f>
        <v>15</v>
      </c>
      <c r="AU160" s="143"/>
      <c r="AV160" s="143"/>
      <c r="AW160" s="96" t="s">
        <v>6</v>
      </c>
      <c r="AX160" s="148"/>
      <c r="AY160" s="149"/>
      <c r="AZ160" s="150"/>
      <c r="BA160" s="127" t="str">
        <f t="shared" ref="BA160" si="315">IF(AP161&gt;$AQ$9,"時間単位年休１日の時間数よりも大きい時間数が入力されています。","")</f>
        <v/>
      </c>
      <c r="BB160" s="128"/>
      <c r="BC160" s="128"/>
      <c r="BD160" s="128"/>
      <c r="BE160" s="128"/>
      <c r="BF160" s="128"/>
      <c r="BG160" s="128"/>
      <c r="BH160" s="128"/>
      <c r="BI160" s="128"/>
      <c r="BJ160" s="129"/>
      <c r="BK160" s="82"/>
      <c r="BL160" s="82"/>
      <c r="BM160" s="82"/>
      <c r="BN160" s="82"/>
      <c r="BO160" s="53"/>
      <c r="BP160" s="12"/>
      <c r="BQ160" s="12"/>
      <c r="BR160" s="12"/>
      <c r="BS160" s="12"/>
      <c r="BT160" s="12"/>
      <c r="BU160" s="12"/>
      <c r="BV160" s="12"/>
      <c r="BW160" s="12"/>
      <c r="BX160" s="12"/>
      <c r="BY160" s="12"/>
      <c r="BZ160" s="12"/>
      <c r="CA160" s="50"/>
      <c r="CB160" s="50"/>
      <c r="CC160" s="50"/>
      <c r="CD160" s="50"/>
      <c r="CE160" s="18"/>
      <c r="CG160" s="51"/>
      <c r="CH160" s="51"/>
      <c r="CI160" s="51"/>
      <c r="CJ160" s="51"/>
      <c r="CK160" s="51"/>
      <c r="CL160" s="51"/>
      <c r="CM160" s="51"/>
      <c r="CN160" s="49"/>
      <c r="CO160" s="51"/>
      <c r="CV160"/>
    </row>
    <row r="161" spans="1:100" ht="83.25" hidden="1" customHeight="1" x14ac:dyDescent="0.15">
      <c r="A161" s="175"/>
      <c r="B161" s="176"/>
      <c r="C161" s="176"/>
      <c r="D161" s="176"/>
      <c r="E161" s="176"/>
      <c r="F161" s="176"/>
      <c r="G161" s="176"/>
      <c r="H161" s="181" t="s">
        <v>8</v>
      </c>
      <c r="I161" s="185"/>
      <c r="J161" s="186"/>
      <c r="K161" s="180" t="s">
        <v>4</v>
      </c>
      <c r="L161" s="180"/>
      <c r="M161" s="186"/>
      <c r="N161" s="186"/>
      <c r="O161" s="186"/>
      <c r="P161" s="87" t="s">
        <v>6</v>
      </c>
      <c r="Q161" s="209"/>
      <c r="R161" s="210"/>
      <c r="S161" s="88" t="s">
        <v>14</v>
      </c>
      <c r="T161" s="186"/>
      <c r="U161" s="232"/>
      <c r="V161" s="232"/>
      <c r="W161" s="89" t="s">
        <v>15</v>
      </c>
      <c r="X161" s="206" t="s">
        <v>16</v>
      </c>
      <c r="Y161" s="211"/>
      <c r="Z161" s="219"/>
      <c r="AA161" s="146"/>
      <c r="AB161" s="222"/>
      <c r="AC161" s="123"/>
      <c r="AD161" s="124"/>
      <c r="AE161" s="76" t="str">
        <f>IF(AD160="承認",I161,"")</f>
        <v/>
      </c>
      <c r="AF161" s="93" t="s">
        <v>4</v>
      </c>
      <c r="AG161" s="90" t="str">
        <f>IF(AD160="承認",M161,"")</f>
        <v/>
      </c>
      <c r="AH161" s="93" t="s">
        <v>6</v>
      </c>
      <c r="AI161" s="90" t="str">
        <f>IF(AD160="承認",Q161,"")</f>
        <v/>
      </c>
      <c r="AJ161" s="77" t="s">
        <v>14</v>
      </c>
      <c r="AK161" s="202" t="str">
        <f>IF(AD160="承認",T161,"")</f>
        <v/>
      </c>
      <c r="AL161" s="203"/>
      <c r="AM161" s="94" t="s">
        <v>15</v>
      </c>
      <c r="AN161" s="136" t="s">
        <v>16</v>
      </c>
      <c r="AO161" s="137"/>
      <c r="AP161" s="191"/>
      <c r="AQ161" s="121"/>
      <c r="AR161" s="121"/>
      <c r="AS161" s="211" t="s">
        <v>8</v>
      </c>
      <c r="AT161" s="196">
        <f t="shared" ref="AT161" si="316">CB162</f>
        <v>0</v>
      </c>
      <c r="AU161" s="197"/>
      <c r="AV161" s="67"/>
      <c r="AW161" s="212" t="s">
        <v>8</v>
      </c>
      <c r="AX161" s="151"/>
      <c r="AY161" s="152"/>
      <c r="AZ161" s="153"/>
      <c r="BA161" s="130"/>
      <c r="BB161" s="131"/>
      <c r="BC161" s="131"/>
      <c r="BD161" s="131"/>
      <c r="BE161" s="131"/>
      <c r="BF161" s="131"/>
      <c r="BG161" s="131"/>
      <c r="BH161" s="131"/>
      <c r="BI161" s="131"/>
      <c r="BJ161" s="132"/>
      <c r="BK161" s="82"/>
      <c r="BL161" s="82"/>
      <c r="BM161" s="82"/>
      <c r="BN161" s="82"/>
      <c r="BO161" s="54"/>
      <c r="BP161" s="12"/>
      <c r="BQ161" s="12"/>
      <c r="BR161" s="12"/>
      <c r="BS161" s="12"/>
      <c r="BT161" s="12"/>
      <c r="BU161" s="12"/>
      <c r="BV161" s="12"/>
      <c r="BW161" s="12"/>
      <c r="BX161" s="12"/>
      <c r="BY161" s="12"/>
      <c r="BZ161" s="12"/>
      <c r="CA161" s="50"/>
      <c r="CB161" s="50"/>
      <c r="CC161" s="50"/>
      <c r="CD161" s="26"/>
      <c r="CE161" s="18"/>
      <c r="CG161" s="27"/>
      <c r="CH161" s="27"/>
      <c r="CI161" s="27"/>
      <c r="CJ161" s="27"/>
      <c r="CK161" s="27"/>
      <c r="CL161" s="27"/>
      <c r="CM161" s="27"/>
      <c r="CO161" s="27"/>
      <c r="CV161"/>
    </row>
    <row r="162" spans="1:100" ht="83.25" hidden="1" customHeight="1" x14ac:dyDescent="0.15">
      <c r="A162" s="177"/>
      <c r="B162" s="178"/>
      <c r="C162" s="178"/>
      <c r="D162" s="178"/>
      <c r="E162" s="178"/>
      <c r="F162" s="178"/>
      <c r="G162" s="178"/>
      <c r="H162" s="182"/>
      <c r="I162" s="231"/>
      <c r="J162" s="187"/>
      <c r="K162" s="179" t="s">
        <v>4</v>
      </c>
      <c r="L162" s="179"/>
      <c r="M162" s="187"/>
      <c r="N162" s="187"/>
      <c r="O162" s="187"/>
      <c r="P162" s="94" t="s">
        <v>6</v>
      </c>
      <c r="Q162" s="187"/>
      <c r="R162" s="188"/>
      <c r="S162" s="91" t="s">
        <v>14</v>
      </c>
      <c r="T162" s="187"/>
      <c r="U162" s="188"/>
      <c r="V162" s="188"/>
      <c r="W162" s="70" t="s">
        <v>15</v>
      </c>
      <c r="X162" s="189" t="s">
        <v>17</v>
      </c>
      <c r="Y162" s="190"/>
      <c r="Z162" s="220"/>
      <c r="AA162" s="147"/>
      <c r="AB162" s="223"/>
      <c r="AC162" s="125"/>
      <c r="AD162" s="126"/>
      <c r="AE162" s="78" t="str">
        <f>IF(AD160="承認",I162,"")</f>
        <v/>
      </c>
      <c r="AF162" s="93" t="s">
        <v>4</v>
      </c>
      <c r="AG162" s="98" t="str">
        <f>IF(AD160="承認",M162,"")</f>
        <v/>
      </c>
      <c r="AH162" s="93" t="s">
        <v>6</v>
      </c>
      <c r="AI162" s="92" t="str">
        <f>IF(AD160="承認",Q162,"")</f>
        <v/>
      </c>
      <c r="AJ162" s="79" t="s">
        <v>14</v>
      </c>
      <c r="AK162" s="204" t="str">
        <f>IF(AD160="承認",T162,"")</f>
        <v/>
      </c>
      <c r="AL162" s="205"/>
      <c r="AM162" s="94" t="s">
        <v>15</v>
      </c>
      <c r="AN162" s="136" t="s">
        <v>17</v>
      </c>
      <c r="AO162" s="137"/>
      <c r="AP162" s="192"/>
      <c r="AQ162" s="147"/>
      <c r="AR162" s="147"/>
      <c r="AS162" s="190"/>
      <c r="AT162" s="192"/>
      <c r="AU162" s="147"/>
      <c r="AV162" s="68">
        <f t="shared" ref="AV162" si="317">CC162</f>
        <v>0</v>
      </c>
      <c r="AW162" s="190"/>
      <c r="AX162" s="154"/>
      <c r="AY162" s="155"/>
      <c r="AZ162" s="156"/>
      <c r="BA162" s="133"/>
      <c r="BB162" s="134"/>
      <c r="BC162" s="134"/>
      <c r="BD162" s="134"/>
      <c r="BE162" s="134"/>
      <c r="BF162" s="134"/>
      <c r="BG162" s="134"/>
      <c r="BH162" s="134"/>
      <c r="BI162" s="134"/>
      <c r="BJ162" s="135"/>
      <c r="BK162" s="82"/>
      <c r="BL162" s="82"/>
      <c r="BM162" s="82"/>
      <c r="BN162" s="82"/>
      <c r="BO162" s="53"/>
      <c r="BP162" s="12"/>
      <c r="BQ162" s="12"/>
      <c r="BR162" s="12"/>
      <c r="BS162" s="12"/>
      <c r="BT162" s="12"/>
      <c r="BU162" s="12"/>
      <c r="BV162" s="12"/>
      <c r="BW162" s="12"/>
      <c r="BX162" s="12"/>
      <c r="BY162" s="12"/>
      <c r="BZ162" s="7">
        <f>IF(AT158+AV159/60-AP161&lt;0,AT158+$CI$7+AV159/60-AP161,AT158+AV159/60-AP161)</f>
        <v>0</v>
      </c>
      <c r="CA162" s="8">
        <f t="shared" ref="CA162" si="318">SUMPRODUCT(BZ162,60)</f>
        <v>0</v>
      </c>
      <c r="CB162">
        <f t="shared" ref="CB162" si="319">ROUNDDOWN(BZ162,0)</f>
        <v>0</v>
      </c>
      <c r="CC162" s="8">
        <f t="shared" ref="CC162" si="320">MOD(CA162,60)</f>
        <v>0</v>
      </c>
      <c r="CD162" s="26"/>
      <c r="CE162" s="18"/>
      <c r="CG162" s="27" t="e">
        <f>SUMPRODUCT(AT159,$CI$7)+AT161</f>
        <v>#VALUE!</v>
      </c>
      <c r="CH162" s="27">
        <f>IF(E162="",E164,SUMPRODUCT(E162,$CI$7)+E164)</f>
        <v>0</v>
      </c>
      <c r="CI162" s="27" t="e">
        <f>SUM(CG162,-CH162)</f>
        <v>#VALUE!</v>
      </c>
      <c r="CJ162" s="27" t="e">
        <f>SUMPRODUCT(CI162,1/$CI$7)</f>
        <v>#VALUE!</v>
      </c>
      <c r="CK162" s="27" t="e">
        <f>ROUNDDOWN(CJ162,0)</f>
        <v>#VALUE!</v>
      </c>
      <c r="CL162" s="27" t="e">
        <f>MOD(CI162,$CI$7)</f>
        <v>#VALUE!</v>
      </c>
      <c r="CM162" s="27"/>
      <c r="CN162" s="25">
        <f>IF(A162="計画的付与",E162,0)</f>
        <v>0</v>
      </c>
      <c r="CO162" s="27">
        <f>IF(A162="計画的付与",AP162,0)</f>
        <v>0</v>
      </c>
      <c r="CV162"/>
    </row>
    <row r="163" spans="1:100" ht="83.25" hidden="1" customHeight="1" x14ac:dyDescent="0.15">
      <c r="A163" s="173"/>
      <c r="B163" s="174"/>
      <c r="C163" s="174"/>
      <c r="D163" s="174"/>
      <c r="E163" s="174"/>
      <c r="F163" s="174"/>
      <c r="G163" s="174"/>
      <c r="H163" s="105" t="s">
        <v>6</v>
      </c>
      <c r="I163" s="183"/>
      <c r="J163" s="184"/>
      <c r="K163" s="180" t="s">
        <v>4</v>
      </c>
      <c r="L163" s="180"/>
      <c r="M163" s="224"/>
      <c r="N163" s="184"/>
      <c r="O163" s="184"/>
      <c r="P163" s="87" t="s">
        <v>6</v>
      </c>
      <c r="Q163" s="180" t="s">
        <v>16</v>
      </c>
      <c r="R163" s="180"/>
      <c r="S163" s="86"/>
      <c r="T163" s="180" t="s">
        <v>4</v>
      </c>
      <c r="U163" s="180"/>
      <c r="V163" s="86"/>
      <c r="W163" s="89" t="s">
        <v>6</v>
      </c>
      <c r="X163" s="206" t="s">
        <v>17</v>
      </c>
      <c r="Y163" s="207"/>
      <c r="Z163" s="218"/>
      <c r="AA163" s="121" t="s">
        <v>4</v>
      </c>
      <c r="AB163" s="221"/>
      <c r="AC163" s="121" t="s">
        <v>6</v>
      </c>
      <c r="AD163" s="122"/>
      <c r="AE163" s="71" t="str">
        <f>IF(AD163="承認",I163,"")</f>
        <v/>
      </c>
      <c r="AF163" s="72" t="s">
        <v>4</v>
      </c>
      <c r="AG163" s="73" t="str">
        <f>IF(AD163="承認",M163,"")</f>
        <v/>
      </c>
      <c r="AH163" s="72" t="s">
        <v>6</v>
      </c>
      <c r="AI163" s="72" t="s">
        <v>16</v>
      </c>
      <c r="AJ163" s="73" t="str">
        <f>IF(AD163="承認",S163,"")</f>
        <v/>
      </c>
      <c r="AK163" s="74" t="s">
        <v>4</v>
      </c>
      <c r="AL163" s="73" t="str">
        <f>IF(AD163="承認",V163,"")</f>
        <v/>
      </c>
      <c r="AM163" s="75" t="s">
        <v>6</v>
      </c>
      <c r="AN163" s="200" t="s">
        <v>17</v>
      </c>
      <c r="AO163" s="201"/>
      <c r="AP163" s="144"/>
      <c r="AQ163" s="145"/>
      <c r="AR163" s="145"/>
      <c r="AS163" s="101" t="s">
        <v>6</v>
      </c>
      <c r="AT163" s="142">
        <f t="shared" ref="AT163" si="321">IF(AT161-AP164&lt;0,AT160-AP163-1,AT160-AP163)</f>
        <v>15</v>
      </c>
      <c r="AU163" s="143"/>
      <c r="AV163" s="143"/>
      <c r="AW163" s="96" t="s">
        <v>6</v>
      </c>
      <c r="AX163" s="148"/>
      <c r="AY163" s="149"/>
      <c r="AZ163" s="150"/>
      <c r="BA163" s="127" t="str">
        <f t="shared" ref="BA163" si="322">IF(AP164&gt;$AQ$9,"時間単位年休１日の時間数よりも大きい時間数が入力されています。","")</f>
        <v/>
      </c>
      <c r="BB163" s="128"/>
      <c r="BC163" s="128"/>
      <c r="BD163" s="128"/>
      <c r="BE163" s="128"/>
      <c r="BF163" s="128"/>
      <c r="BG163" s="128"/>
      <c r="BH163" s="128"/>
      <c r="BI163" s="128"/>
      <c r="BJ163" s="129"/>
      <c r="BK163" s="82"/>
      <c r="BL163" s="82"/>
      <c r="BM163" s="82"/>
      <c r="BN163" s="82"/>
      <c r="BO163" s="53"/>
      <c r="BP163" s="12"/>
      <c r="BQ163" s="12"/>
      <c r="BR163" s="12"/>
      <c r="BS163" s="12"/>
      <c r="BT163" s="12"/>
      <c r="BU163" s="12"/>
      <c r="BV163" s="12"/>
      <c r="BW163" s="12"/>
      <c r="BX163" s="12"/>
      <c r="BY163" s="12"/>
      <c r="BZ163" s="12"/>
      <c r="CA163" s="50"/>
      <c r="CB163" s="50"/>
      <c r="CC163" s="50"/>
      <c r="CD163" s="50"/>
      <c r="CE163" s="18"/>
      <c r="CG163" s="51"/>
      <c r="CH163" s="51"/>
      <c r="CI163" s="51"/>
      <c r="CJ163" s="51"/>
      <c r="CK163" s="51"/>
      <c r="CL163" s="51"/>
      <c r="CM163" s="51"/>
      <c r="CN163" s="49"/>
      <c r="CO163" s="51"/>
      <c r="CV163"/>
    </row>
    <row r="164" spans="1:100" ht="83.25" hidden="1" customHeight="1" x14ac:dyDescent="0.15">
      <c r="A164" s="175"/>
      <c r="B164" s="176"/>
      <c r="C164" s="176"/>
      <c r="D164" s="176"/>
      <c r="E164" s="176"/>
      <c r="F164" s="176"/>
      <c r="G164" s="176"/>
      <c r="H164" s="181" t="s">
        <v>8</v>
      </c>
      <c r="I164" s="185"/>
      <c r="J164" s="186"/>
      <c r="K164" s="180" t="s">
        <v>4</v>
      </c>
      <c r="L164" s="180"/>
      <c r="M164" s="186"/>
      <c r="N164" s="186"/>
      <c r="O164" s="186"/>
      <c r="P164" s="87" t="s">
        <v>6</v>
      </c>
      <c r="Q164" s="209"/>
      <c r="R164" s="210"/>
      <c r="S164" s="88" t="s">
        <v>14</v>
      </c>
      <c r="T164" s="186"/>
      <c r="U164" s="232"/>
      <c r="V164" s="232"/>
      <c r="W164" s="89" t="s">
        <v>15</v>
      </c>
      <c r="X164" s="206" t="s">
        <v>16</v>
      </c>
      <c r="Y164" s="211"/>
      <c r="Z164" s="219"/>
      <c r="AA164" s="146"/>
      <c r="AB164" s="222"/>
      <c r="AC164" s="123"/>
      <c r="AD164" s="124"/>
      <c r="AE164" s="76" t="str">
        <f>IF(AD163="承認",I164,"")</f>
        <v/>
      </c>
      <c r="AF164" s="93" t="s">
        <v>4</v>
      </c>
      <c r="AG164" s="90" t="str">
        <f>IF(AD163="承認",M164,"")</f>
        <v/>
      </c>
      <c r="AH164" s="93" t="s">
        <v>6</v>
      </c>
      <c r="AI164" s="90" t="str">
        <f>IF(AD163="承認",Q164,"")</f>
        <v/>
      </c>
      <c r="AJ164" s="77" t="s">
        <v>14</v>
      </c>
      <c r="AK164" s="202" t="str">
        <f>IF(AD163="承認",T164,"")</f>
        <v/>
      </c>
      <c r="AL164" s="203"/>
      <c r="AM164" s="94" t="s">
        <v>15</v>
      </c>
      <c r="AN164" s="136" t="s">
        <v>16</v>
      </c>
      <c r="AO164" s="137"/>
      <c r="AP164" s="191"/>
      <c r="AQ164" s="121"/>
      <c r="AR164" s="121"/>
      <c r="AS164" s="211" t="s">
        <v>8</v>
      </c>
      <c r="AT164" s="196">
        <f t="shared" ref="AT164" si="323">CB165</f>
        <v>0</v>
      </c>
      <c r="AU164" s="197"/>
      <c r="AV164" s="67"/>
      <c r="AW164" s="212" t="s">
        <v>8</v>
      </c>
      <c r="AX164" s="151"/>
      <c r="AY164" s="152"/>
      <c r="AZ164" s="153"/>
      <c r="BA164" s="130"/>
      <c r="BB164" s="131"/>
      <c r="BC164" s="131"/>
      <c r="BD164" s="131"/>
      <c r="BE164" s="131"/>
      <c r="BF164" s="131"/>
      <c r="BG164" s="131"/>
      <c r="BH164" s="131"/>
      <c r="BI164" s="131"/>
      <c r="BJ164" s="132"/>
      <c r="BK164" s="82"/>
      <c r="BL164" s="82"/>
      <c r="BM164" s="82"/>
      <c r="BN164" s="82"/>
      <c r="BO164" s="54"/>
      <c r="BP164" s="12"/>
      <c r="BQ164" s="12"/>
      <c r="BR164" s="12"/>
      <c r="BS164" s="12"/>
      <c r="BT164" s="12"/>
      <c r="BU164" s="12"/>
      <c r="BV164" s="12"/>
      <c r="BW164" s="12"/>
      <c r="BX164" s="12"/>
      <c r="BY164" s="12"/>
      <c r="BZ164" s="12"/>
      <c r="CA164" s="50"/>
      <c r="CB164" s="50"/>
      <c r="CC164" s="50"/>
      <c r="CD164" s="26"/>
      <c r="CE164" s="18"/>
      <c r="CG164" s="27"/>
      <c r="CH164" s="27"/>
      <c r="CI164" s="27"/>
      <c r="CJ164" s="27"/>
      <c r="CK164" s="27"/>
      <c r="CL164" s="27"/>
      <c r="CM164" s="27"/>
      <c r="CO164" s="27"/>
      <c r="CV164"/>
    </row>
    <row r="165" spans="1:100" ht="83.25" hidden="1" customHeight="1" x14ac:dyDescent="0.15">
      <c r="A165" s="177"/>
      <c r="B165" s="178"/>
      <c r="C165" s="178"/>
      <c r="D165" s="178"/>
      <c r="E165" s="178"/>
      <c r="F165" s="178"/>
      <c r="G165" s="178"/>
      <c r="H165" s="182"/>
      <c r="I165" s="231"/>
      <c r="J165" s="187"/>
      <c r="K165" s="179" t="s">
        <v>4</v>
      </c>
      <c r="L165" s="179"/>
      <c r="M165" s="187"/>
      <c r="N165" s="187"/>
      <c r="O165" s="187"/>
      <c r="P165" s="94" t="s">
        <v>6</v>
      </c>
      <c r="Q165" s="187"/>
      <c r="R165" s="188"/>
      <c r="S165" s="91" t="s">
        <v>14</v>
      </c>
      <c r="T165" s="187"/>
      <c r="U165" s="188"/>
      <c r="V165" s="188"/>
      <c r="W165" s="70" t="s">
        <v>15</v>
      </c>
      <c r="X165" s="189" t="s">
        <v>17</v>
      </c>
      <c r="Y165" s="190"/>
      <c r="Z165" s="220"/>
      <c r="AA165" s="147"/>
      <c r="AB165" s="223"/>
      <c r="AC165" s="125"/>
      <c r="AD165" s="126"/>
      <c r="AE165" s="78" t="str">
        <f>IF(AD163="承認",I165,"")</f>
        <v/>
      </c>
      <c r="AF165" s="93" t="s">
        <v>4</v>
      </c>
      <c r="AG165" s="98" t="str">
        <f>IF(AD163="承認",M165,"")</f>
        <v/>
      </c>
      <c r="AH165" s="93" t="s">
        <v>6</v>
      </c>
      <c r="AI165" s="92" t="str">
        <f>IF(AD163="承認",Q165,"")</f>
        <v/>
      </c>
      <c r="AJ165" s="79" t="s">
        <v>14</v>
      </c>
      <c r="AK165" s="204" t="str">
        <f>IF(AD163="承認",T165,"")</f>
        <v/>
      </c>
      <c r="AL165" s="205"/>
      <c r="AM165" s="94" t="s">
        <v>15</v>
      </c>
      <c r="AN165" s="136" t="s">
        <v>17</v>
      </c>
      <c r="AO165" s="137"/>
      <c r="AP165" s="192"/>
      <c r="AQ165" s="147"/>
      <c r="AR165" s="147"/>
      <c r="AS165" s="190"/>
      <c r="AT165" s="192"/>
      <c r="AU165" s="147"/>
      <c r="AV165" s="68">
        <f t="shared" ref="AV165" si="324">CC165</f>
        <v>0</v>
      </c>
      <c r="AW165" s="190"/>
      <c r="AX165" s="154"/>
      <c r="AY165" s="155"/>
      <c r="AZ165" s="156"/>
      <c r="BA165" s="133"/>
      <c r="BB165" s="134"/>
      <c r="BC165" s="134"/>
      <c r="BD165" s="134"/>
      <c r="BE165" s="134"/>
      <c r="BF165" s="134"/>
      <c r="BG165" s="134"/>
      <c r="BH165" s="134"/>
      <c r="BI165" s="134"/>
      <c r="BJ165" s="135"/>
      <c r="BK165" s="82"/>
      <c r="BL165" s="82"/>
      <c r="BM165" s="82"/>
      <c r="BN165" s="82"/>
      <c r="BO165" s="53"/>
      <c r="BP165" s="12"/>
      <c r="BQ165" s="12"/>
      <c r="BR165" s="12"/>
      <c r="BS165" s="12"/>
      <c r="BT165" s="12"/>
      <c r="BU165" s="12"/>
      <c r="BV165" s="12"/>
      <c r="BW165" s="12"/>
      <c r="BX165" s="12"/>
      <c r="BY165" s="12"/>
      <c r="BZ165" s="7">
        <f>IF(AT161+AV162/60-AP164&lt;0,AT161+$CI$7+AV162/60-AP164,AT161+AV162/60-AP164)</f>
        <v>0</v>
      </c>
      <c r="CA165" s="8">
        <f t="shared" ref="CA165" si="325">SUMPRODUCT(BZ165,60)</f>
        <v>0</v>
      </c>
      <c r="CB165">
        <f t="shared" ref="CB165" si="326">ROUNDDOWN(BZ165,0)</f>
        <v>0</v>
      </c>
      <c r="CC165" s="8">
        <f t="shared" ref="CC165" si="327">MOD(CA165,60)</f>
        <v>0</v>
      </c>
      <c r="CD165" s="26"/>
      <c r="CE165" s="18"/>
      <c r="CG165" s="27" t="e">
        <f>SUMPRODUCT(AT162,$CI$7)+AT164</f>
        <v>#VALUE!</v>
      </c>
      <c r="CH165" s="27">
        <f>IF(E165="",E168,SUMPRODUCT(E165,$CI$7)+E168)</f>
        <v>0</v>
      </c>
      <c r="CI165" s="27" t="e">
        <f>SUM(CG165,-CH165)</f>
        <v>#VALUE!</v>
      </c>
      <c r="CJ165" s="27" t="e">
        <f>SUMPRODUCT(CI165,1/$CI$7)</f>
        <v>#VALUE!</v>
      </c>
      <c r="CK165" s="27" t="e">
        <f>ROUNDDOWN(CJ165,0)</f>
        <v>#VALUE!</v>
      </c>
      <c r="CL165" s="27" t="e">
        <f>MOD(CI165,$CI$7)</f>
        <v>#VALUE!</v>
      </c>
      <c r="CM165" s="27"/>
      <c r="CN165" s="25">
        <f>IF(A165="計画的付与",E165,0)</f>
        <v>0</v>
      </c>
      <c r="CO165" s="27">
        <f>IF(A165="計画的付与",AP165,0)</f>
        <v>0</v>
      </c>
      <c r="CV165"/>
    </row>
    <row r="166" spans="1:100" ht="83.25" hidden="1" customHeight="1" x14ac:dyDescent="0.15">
      <c r="A166" s="173"/>
      <c r="B166" s="174"/>
      <c r="C166" s="174"/>
      <c r="D166" s="174"/>
      <c r="E166" s="174"/>
      <c r="F166" s="174"/>
      <c r="G166" s="174"/>
      <c r="H166" s="105" t="s">
        <v>6</v>
      </c>
      <c r="I166" s="183"/>
      <c r="J166" s="184"/>
      <c r="K166" s="180" t="s">
        <v>4</v>
      </c>
      <c r="L166" s="180"/>
      <c r="M166" s="224"/>
      <c r="N166" s="184"/>
      <c r="O166" s="184"/>
      <c r="P166" s="87" t="s">
        <v>6</v>
      </c>
      <c r="Q166" s="180" t="s">
        <v>16</v>
      </c>
      <c r="R166" s="180"/>
      <c r="S166" s="86"/>
      <c r="T166" s="180" t="s">
        <v>4</v>
      </c>
      <c r="U166" s="180"/>
      <c r="V166" s="86"/>
      <c r="W166" s="89" t="s">
        <v>6</v>
      </c>
      <c r="X166" s="206" t="s">
        <v>17</v>
      </c>
      <c r="Y166" s="207"/>
      <c r="Z166" s="218"/>
      <c r="AA166" s="121" t="s">
        <v>4</v>
      </c>
      <c r="AB166" s="221"/>
      <c r="AC166" s="121" t="s">
        <v>6</v>
      </c>
      <c r="AD166" s="122"/>
      <c r="AE166" s="71" t="str">
        <f>IF(AD166="承認",I166,"")</f>
        <v/>
      </c>
      <c r="AF166" s="72" t="s">
        <v>4</v>
      </c>
      <c r="AG166" s="73" t="str">
        <f>IF(AD166="承認",M166,"")</f>
        <v/>
      </c>
      <c r="AH166" s="72" t="s">
        <v>6</v>
      </c>
      <c r="AI166" s="72" t="s">
        <v>16</v>
      </c>
      <c r="AJ166" s="73" t="str">
        <f>IF(AD166="承認",S166,"")</f>
        <v/>
      </c>
      <c r="AK166" s="74" t="s">
        <v>4</v>
      </c>
      <c r="AL166" s="73" t="str">
        <f>IF(AD166="承認",V166,"")</f>
        <v/>
      </c>
      <c r="AM166" s="75" t="s">
        <v>6</v>
      </c>
      <c r="AN166" s="200" t="s">
        <v>17</v>
      </c>
      <c r="AO166" s="201"/>
      <c r="AP166" s="144"/>
      <c r="AQ166" s="145"/>
      <c r="AR166" s="145"/>
      <c r="AS166" s="101" t="s">
        <v>6</v>
      </c>
      <c r="AT166" s="142">
        <f t="shared" ref="AT166" si="328">IF(AT164-AP167&lt;0,AT163-AP166-1,AT163-AP166)</f>
        <v>15</v>
      </c>
      <c r="AU166" s="143"/>
      <c r="AV166" s="143"/>
      <c r="AW166" s="96" t="s">
        <v>6</v>
      </c>
      <c r="AX166" s="148"/>
      <c r="AY166" s="149"/>
      <c r="AZ166" s="150"/>
      <c r="BA166" s="127" t="str">
        <f t="shared" ref="BA166" si="329">IF(AP167&gt;$AQ$9,"時間単位年休１日の時間数よりも大きい時間数が入力されています。","")</f>
        <v/>
      </c>
      <c r="BB166" s="128"/>
      <c r="BC166" s="128"/>
      <c r="BD166" s="128"/>
      <c r="BE166" s="128"/>
      <c r="BF166" s="128"/>
      <c r="BG166" s="128"/>
      <c r="BH166" s="128"/>
      <c r="BI166" s="128"/>
      <c r="BJ166" s="129"/>
      <c r="BK166" s="82"/>
      <c r="BL166" s="82"/>
      <c r="BM166" s="82"/>
      <c r="BN166" s="82"/>
      <c r="BO166" s="53"/>
      <c r="BP166" s="12"/>
      <c r="BQ166" s="12"/>
      <c r="BR166" s="12"/>
      <c r="BS166" s="12"/>
      <c r="BT166" s="12"/>
      <c r="BU166" s="12"/>
      <c r="BV166" s="12"/>
      <c r="BW166" s="12"/>
      <c r="BX166" s="12"/>
      <c r="BY166" s="12"/>
      <c r="BZ166" s="12"/>
      <c r="CA166" s="50"/>
      <c r="CB166" s="50"/>
      <c r="CC166" s="50"/>
      <c r="CD166" s="50"/>
      <c r="CE166" s="18"/>
      <c r="CG166" s="51"/>
      <c r="CH166" s="51"/>
      <c r="CI166" s="51"/>
      <c r="CJ166" s="51"/>
      <c r="CK166" s="51"/>
      <c r="CL166" s="51"/>
      <c r="CM166" s="51"/>
      <c r="CN166" s="49"/>
      <c r="CO166" s="51"/>
      <c r="CV166"/>
    </row>
    <row r="167" spans="1:100" ht="83.25" hidden="1" customHeight="1" x14ac:dyDescent="0.15">
      <c r="A167" s="175"/>
      <c r="B167" s="176"/>
      <c r="C167" s="176"/>
      <c r="D167" s="176"/>
      <c r="E167" s="176"/>
      <c r="F167" s="176"/>
      <c r="G167" s="176"/>
      <c r="H167" s="181" t="s">
        <v>8</v>
      </c>
      <c r="I167" s="185"/>
      <c r="J167" s="186"/>
      <c r="K167" s="180" t="s">
        <v>4</v>
      </c>
      <c r="L167" s="180"/>
      <c r="M167" s="186"/>
      <c r="N167" s="186"/>
      <c r="O167" s="186"/>
      <c r="P167" s="87" t="s">
        <v>6</v>
      </c>
      <c r="Q167" s="209"/>
      <c r="R167" s="210"/>
      <c r="S167" s="88" t="s">
        <v>14</v>
      </c>
      <c r="T167" s="186"/>
      <c r="U167" s="232"/>
      <c r="V167" s="232"/>
      <c r="W167" s="89" t="s">
        <v>15</v>
      </c>
      <c r="X167" s="206" t="s">
        <v>16</v>
      </c>
      <c r="Y167" s="211"/>
      <c r="Z167" s="219"/>
      <c r="AA167" s="146"/>
      <c r="AB167" s="222"/>
      <c r="AC167" s="123"/>
      <c r="AD167" s="124"/>
      <c r="AE167" s="76" t="str">
        <f>IF(AD166="承認",I167,"")</f>
        <v/>
      </c>
      <c r="AF167" s="93" t="s">
        <v>4</v>
      </c>
      <c r="AG167" s="90" t="str">
        <f>IF(AD166="承認",M167,"")</f>
        <v/>
      </c>
      <c r="AH167" s="93" t="s">
        <v>6</v>
      </c>
      <c r="AI167" s="90" t="str">
        <f>IF(AD166="承認",Q167,"")</f>
        <v/>
      </c>
      <c r="AJ167" s="77" t="s">
        <v>14</v>
      </c>
      <c r="AK167" s="202" t="str">
        <f>IF(AD166="承認",T167,"")</f>
        <v/>
      </c>
      <c r="AL167" s="203"/>
      <c r="AM167" s="94" t="s">
        <v>15</v>
      </c>
      <c r="AN167" s="136" t="s">
        <v>16</v>
      </c>
      <c r="AO167" s="137"/>
      <c r="AP167" s="191"/>
      <c r="AQ167" s="121"/>
      <c r="AR167" s="121"/>
      <c r="AS167" s="211" t="s">
        <v>8</v>
      </c>
      <c r="AT167" s="196">
        <f t="shared" ref="AT167" si="330">CB168</f>
        <v>0</v>
      </c>
      <c r="AU167" s="197"/>
      <c r="AV167" s="67"/>
      <c r="AW167" s="212" t="s">
        <v>8</v>
      </c>
      <c r="AX167" s="151"/>
      <c r="AY167" s="152"/>
      <c r="AZ167" s="153"/>
      <c r="BA167" s="130"/>
      <c r="BB167" s="131"/>
      <c r="BC167" s="131"/>
      <c r="BD167" s="131"/>
      <c r="BE167" s="131"/>
      <c r="BF167" s="131"/>
      <c r="BG167" s="131"/>
      <c r="BH167" s="131"/>
      <c r="BI167" s="131"/>
      <c r="BJ167" s="132"/>
      <c r="BK167" s="82"/>
      <c r="BL167" s="82"/>
      <c r="BM167" s="82"/>
      <c r="BN167" s="82"/>
      <c r="BO167" s="54"/>
      <c r="BP167" s="12"/>
      <c r="BQ167" s="12"/>
      <c r="BR167" s="12"/>
      <c r="BS167" s="12"/>
      <c r="BT167" s="12"/>
      <c r="BU167" s="12"/>
      <c r="BV167" s="12"/>
      <c r="BW167" s="12"/>
      <c r="BX167" s="12"/>
      <c r="BY167" s="12"/>
      <c r="BZ167" s="12"/>
      <c r="CA167" s="50"/>
      <c r="CB167" s="50"/>
      <c r="CC167" s="50"/>
      <c r="CD167" s="50"/>
      <c r="CE167" s="18"/>
      <c r="CG167" s="51"/>
      <c r="CH167" s="51"/>
      <c r="CI167" s="51"/>
      <c r="CJ167" s="51"/>
      <c r="CK167" s="51"/>
      <c r="CL167" s="51"/>
      <c r="CM167" s="51"/>
      <c r="CN167" s="49"/>
      <c r="CO167" s="51"/>
      <c r="CV167"/>
    </row>
    <row r="168" spans="1:100" ht="83.25" hidden="1" customHeight="1" x14ac:dyDescent="0.15">
      <c r="A168" s="177"/>
      <c r="B168" s="178"/>
      <c r="C168" s="178"/>
      <c r="D168" s="178"/>
      <c r="E168" s="178"/>
      <c r="F168" s="178"/>
      <c r="G168" s="178"/>
      <c r="H168" s="182"/>
      <c r="I168" s="231"/>
      <c r="J168" s="187"/>
      <c r="K168" s="179" t="s">
        <v>4</v>
      </c>
      <c r="L168" s="179"/>
      <c r="M168" s="187"/>
      <c r="N168" s="187"/>
      <c r="O168" s="187"/>
      <c r="P168" s="94" t="s">
        <v>6</v>
      </c>
      <c r="Q168" s="187"/>
      <c r="R168" s="188"/>
      <c r="S168" s="91" t="s">
        <v>14</v>
      </c>
      <c r="T168" s="187"/>
      <c r="U168" s="188"/>
      <c r="V168" s="188"/>
      <c r="W168" s="70" t="s">
        <v>15</v>
      </c>
      <c r="X168" s="189" t="s">
        <v>17</v>
      </c>
      <c r="Y168" s="190"/>
      <c r="Z168" s="220"/>
      <c r="AA168" s="147"/>
      <c r="AB168" s="223"/>
      <c r="AC168" s="125"/>
      <c r="AD168" s="126"/>
      <c r="AE168" s="78" t="str">
        <f>IF(AD166="承認",I168,"")</f>
        <v/>
      </c>
      <c r="AF168" s="93" t="s">
        <v>4</v>
      </c>
      <c r="AG168" s="98" t="str">
        <f>IF(AD166="承認",M168,"")</f>
        <v/>
      </c>
      <c r="AH168" s="93" t="s">
        <v>6</v>
      </c>
      <c r="AI168" s="92" t="str">
        <f>IF(AD166="承認",Q168,"")</f>
        <v/>
      </c>
      <c r="AJ168" s="79" t="s">
        <v>14</v>
      </c>
      <c r="AK168" s="204" t="str">
        <f>IF(AD166="承認",T168,"")</f>
        <v/>
      </c>
      <c r="AL168" s="205"/>
      <c r="AM168" s="94" t="s">
        <v>15</v>
      </c>
      <c r="AN168" s="136" t="s">
        <v>17</v>
      </c>
      <c r="AO168" s="137"/>
      <c r="AP168" s="192"/>
      <c r="AQ168" s="147"/>
      <c r="AR168" s="147"/>
      <c r="AS168" s="190"/>
      <c r="AT168" s="192"/>
      <c r="AU168" s="147"/>
      <c r="AV168" s="68">
        <f t="shared" ref="AV168" si="331">CC168</f>
        <v>0</v>
      </c>
      <c r="AW168" s="190"/>
      <c r="AX168" s="154"/>
      <c r="AY168" s="155"/>
      <c r="AZ168" s="156"/>
      <c r="BA168" s="133"/>
      <c r="BB168" s="134"/>
      <c r="BC168" s="134"/>
      <c r="BD168" s="134"/>
      <c r="BE168" s="134"/>
      <c r="BF168" s="134"/>
      <c r="BG168" s="134"/>
      <c r="BH168" s="134"/>
      <c r="BI168" s="134"/>
      <c r="BJ168" s="135"/>
      <c r="BK168" s="82"/>
      <c r="BL168" s="82"/>
      <c r="BM168" s="82"/>
      <c r="BN168" s="82"/>
      <c r="BO168" s="53"/>
      <c r="BP168" s="12"/>
      <c r="BQ168" s="12"/>
      <c r="BR168" s="12"/>
      <c r="BS168" s="12"/>
      <c r="BT168" s="12"/>
      <c r="BU168" s="12"/>
      <c r="BV168" s="12"/>
      <c r="BW168" s="12"/>
      <c r="BX168" s="12"/>
      <c r="BY168" s="12"/>
      <c r="BZ168" s="7">
        <f>IF(AT164+AV165/60-AP167&lt;0,AT164+$CI$7+AV165/60-AP167,AT164+AV165/60-AP167)</f>
        <v>0</v>
      </c>
      <c r="CA168" s="8">
        <f t="shared" ref="CA168" si="332">SUMPRODUCT(BZ168,60)</f>
        <v>0</v>
      </c>
      <c r="CB168">
        <f t="shared" ref="CB168" si="333">ROUNDDOWN(BZ168,0)</f>
        <v>0</v>
      </c>
      <c r="CC168" s="8">
        <f t="shared" ref="CC168" si="334">MOD(CA168,60)</f>
        <v>0</v>
      </c>
      <c r="CD168" s="26"/>
      <c r="CE168" s="18"/>
      <c r="CG168" s="27"/>
      <c r="CH168" s="27"/>
      <c r="CI168" s="27"/>
      <c r="CJ168" s="27"/>
      <c r="CK168" s="27"/>
      <c r="CL168" s="27"/>
      <c r="CM168" s="27"/>
      <c r="CO168" s="27"/>
      <c r="CV168"/>
    </row>
    <row r="169" spans="1:100" ht="83.25" hidden="1" customHeight="1" x14ac:dyDescent="0.15">
      <c r="A169" s="173"/>
      <c r="B169" s="174"/>
      <c r="C169" s="174"/>
      <c r="D169" s="174"/>
      <c r="E169" s="174"/>
      <c r="F169" s="174"/>
      <c r="G169" s="174"/>
      <c r="H169" s="105" t="s">
        <v>6</v>
      </c>
      <c r="I169" s="183"/>
      <c r="J169" s="184"/>
      <c r="K169" s="180" t="s">
        <v>4</v>
      </c>
      <c r="L169" s="180"/>
      <c r="M169" s="224"/>
      <c r="N169" s="184"/>
      <c r="O169" s="184"/>
      <c r="P169" s="87" t="s">
        <v>6</v>
      </c>
      <c r="Q169" s="180" t="s">
        <v>16</v>
      </c>
      <c r="R169" s="180"/>
      <c r="S169" s="86"/>
      <c r="T169" s="180" t="s">
        <v>4</v>
      </c>
      <c r="U169" s="180"/>
      <c r="V169" s="86"/>
      <c r="W169" s="89" t="s">
        <v>6</v>
      </c>
      <c r="X169" s="206" t="s">
        <v>17</v>
      </c>
      <c r="Y169" s="207"/>
      <c r="Z169" s="218"/>
      <c r="AA169" s="121" t="s">
        <v>4</v>
      </c>
      <c r="AB169" s="221"/>
      <c r="AC169" s="121" t="s">
        <v>6</v>
      </c>
      <c r="AD169" s="122"/>
      <c r="AE169" s="71" t="str">
        <f>IF(AD169="承認",I169,"")</f>
        <v/>
      </c>
      <c r="AF169" s="72" t="s">
        <v>4</v>
      </c>
      <c r="AG169" s="73" t="str">
        <f>IF(AD169="承認",M169,"")</f>
        <v/>
      </c>
      <c r="AH169" s="72" t="s">
        <v>6</v>
      </c>
      <c r="AI169" s="72" t="s">
        <v>16</v>
      </c>
      <c r="AJ169" s="73" t="str">
        <f>IF(AD169="承認",S169,"")</f>
        <v/>
      </c>
      <c r="AK169" s="74" t="s">
        <v>4</v>
      </c>
      <c r="AL169" s="73" t="str">
        <f>IF(AD169="承認",V169,"")</f>
        <v/>
      </c>
      <c r="AM169" s="75" t="s">
        <v>6</v>
      </c>
      <c r="AN169" s="200" t="s">
        <v>17</v>
      </c>
      <c r="AO169" s="201"/>
      <c r="AP169" s="144"/>
      <c r="AQ169" s="145"/>
      <c r="AR169" s="145"/>
      <c r="AS169" s="101" t="s">
        <v>6</v>
      </c>
      <c r="AT169" s="142">
        <f t="shared" ref="AT169" si="335">IF(AT167-AP170&lt;0,AT166-AP169-1,AT166-AP169)</f>
        <v>15</v>
      </c>
      <c r="AU169" s="143"/>
      <c r="AV169" s="143"/>
      <c r="AW169" s="96" t="s">
        <v>6</v>
      </c>
      <c r="AX169" s="148"/>
      <c r="AY169" s="149"/>
      <c r="AZ169" s="150"/>
      <c r="BA169" s="127" t="str">
        <f t="shared" ref="BA169" si="336">IF(AP170&gt;$AQ$9,"時間単位年休１日の時間数よりも大きい時間数が入力されています。","")</f>
        <v/>
      </c>
      <c r="BB169" s="128"/>
      <c r="BC169" s="128"/>
      <c r="BD169" s="128"/>
      <c r="BE169" s="128"/>
      <c r="BF169" s="128"/>
      <c r="BG169" s="128"/>
      <c r="BH169" s="128"/>
      <c r="BI169" s="128"/>
      <c r="BJ169" s="129"/>
      <c r="BK169" s="82"/>
      <c r="BL169" s="82"/>
      <c r="BM169" s="82"/>
      <c r="BN169" s="82"/>
      <c r="BO169" s="53"/>
      <c r="BP169" s="12"/>
      <c r="BQ169" s="12"/>
      <c r="BR169" s="12"/>
      <c r="BS169" s="12"/>
      <c r="BT169" s="12"/>
      <c r="BU169" s="12"/>
      <c r="BV169" s="12"/>
      <c r="BW169" s="12"/>
      <c r="BX169" s="12"/>
      <c r="BY169" s="12"/>
      <c r="BZ169" s="12"/>
      <c r="CA169" s="50"/>
      <c r="CB169" s="50"/>
      <c r="CC169" s="50"/>
      <c r="CD169" s="26"/>
      <c r="CE169" s="18"/>
      <c r="CG169" s="27" t="e">
        <f>SUMPRODUCT(AT165,$CI$7)+AT168</f>
        <v>#VALUE!</v>
      </c>
      <c r="CH169" s="27">
        <f>IF(E169="",E171,SUMPRODUCT(E169,$CI$7)+E171)</f>
        <v>0</v>
      </c>
      <c r="CI169" s="27" t="e">
        <f>SUM(CG169,-CH169)</f>
        <v>#VALUE!</v>
      </c>
      <c r="CJ169" s="27" t="e">
        <f>SUMPRODUCT(CI169,1/$CI$7)</f>
        <v>#VALUE!</v>
      </c>
      <c r="CK169" s="27" t="e">
        <f>ROUNDDOWN(CJ169,0)</f>
        <v>#VALUE!</v>
      </c>
      <c r="CL169" s="27" t="e">
        <f>MOD(CI169,$CI$7)</f>
        <v>#VALUE!</v>
      </c>
      <c r="CM169" s="27"/>
      <c r="CN169" s="25">
        <f>IF(A169="計画的付与",E169,0)</f>
        <v>0</v>
      </c>
      <c r="CO169" s="27">
        <f>IF(A169="計画的付与",AP169,0)</f>
        <v>0</v>
      </c>
      <c r="CV169"/>
    </row>
    <row r="170" spans="1:100" ht="83.25" hidden="1" customHeight="1" x14ac:dyDescent="0.15">
      <c r="A170" s="175"/>
      <c r="B170" s="176"/>
      <c r="C170" s="176"/>
      <c r="D170" s="176"/>
      <c r="E170" s="176"/>
      <c r="F170" s="176"/>
      <c r="G170" s="176"/>
      <c r="H170" s="181" t="s">
        <v>8</v>
      </c>
      <c r="I170" s="185"/>
      <c r="J170" s="186"/>
      <c r="K170" s="180" t="s">
        <v>4</v>
      </c>
      <c r="L170" s="180"/>
      <c r="M170" s="186"/>
      <c r="N170" s="186"/>
      <c r="O170" s="186"/>
      <c r="P170" s="87" t="s">
        <v>6</v>
      </c>
      <c r="Q170" s="209"/>
      <c r="R170" s="210"/>
      <c r="S170" s="88" t="s">
        <v>14</v>
      </c>
      <c r="T170" s="186"/>
      <c r="U170" s="232"/>
      <c r="V170" s="232"/>
      <c r="W170" s="89" t="s">
        <v>15</v>
      </c>
      <c r="X170" s="206" t="s">
        <v>16</v>
      </c>
      <c r="Y170" s="211"/>
      <c r="Z170" s="219"/>
      <c r="AA170" s="146"/>
      <c r="AB170" s="222"/>
      <c r="AC170" s="123"/>
      <c r="AD170" s="124"/>
      <c r="AE170" s="76" t="str">
        <f>IF(AD169="承認",I170,"")</f>
        <v/>
      </c>
      <c r="AF170" s="93" t="s">
        <v>4</v>
      </c>
      <c r="AG170" s="90" t="str">
        <f>IF(AD169="承認",M170,"")</f>
        <v/>
      </c>
      <c r="AH170" s="93" t="s">
        <v>6</v>
      </c>
      <c r="AI170" s="90" t="str">
        <f>IF(AD169="承認",Q170,"")</f>
        <v/>
      </c>
      <c r="AJ170" s="77" t="s">
        <v>14</v>
      </c>
      <c r="AK170" s="202" t="str">
        <f>IF(AD169="承認",T170,"")</f>
        <v/>
      </c>
      <c r="AL170" s="203"/>
      <c r="AM170" s="94" t="s">
        <v>15</v>
      </c>
      <c r="AN170" s="136" t="s">
        <v>16</v>
      </c>
      <c r="AO170" s="137"/>
      <c r="AP170" s="191"/>
      <c r="AQ170" s="121"/>
      <c r="AR170" s="121"/>
      <c r="AS170" s="211" t="s">
        <v>8</v>
      </c>
      <c r="AT170" s="196">
        <f t="shared" ref="AT170" si="337">CB171</f>
        <v>0</v>
      </c>
      <c r="AU170" s="197"/>
      <c r="AV170" s="67"/>
      <c r="AW170" s="212" t="s">
        <v>8</v>
      </c>
      <c r="AX170" s="151"/>
      <c r="AY170" s="152"/>
      <c r="AZ170" s="153"/>
      <c r="BA170" s="130"/>
      <c r="BB170" s="131"/>
      <c r="BC170" s="131"/>
      <c r="BD170" s="131"/>
      <c r="BE170" s="131"/>
      <c r="BF170" s="131"/>
      <c r="BG170" s="131"/>
      <c r="BH170" s="131"/>
      <c r="BI170" s="131"/>
      <c r="BJ170" s="132"/>
      <c r="BK170" s="82"/>
      <c r="BL170" s="82"/>
      <c r="BM170" s="82"/>
      <c r="BN170" s="82"/>
      <c r="BO170" s="54"/>
      <c r="BP170" s="12"/>
      <c r="BQ170" s="12"/>
      <c r="BR170" s="12"/>
      <c r="BS170" s="12"/>
      <c r="BT170" s="12"/>
      <c r="BU170" s="12"/>
      <c r="BV170" s="12"/>
      <c r="BW170" s="12"/>
      <c r="BX170" s="12"/>
      <c r="BY170" s="12"/>
      <c r="BZ170" s="12"/>
      <c r="CA170" s="50"/>
      <c r="CB170" s="50"/>
      <c r="CC170" s="50"/>
      <c r="CD170" s="50"/>
      <c r="CE170" s="18"/>
      <c r="CG170" s="51"/>
      <c r="CH170" s="51"/>
      <c r="CI170" s="51"/>
      <c r="CJ170" s="51"/>
      <c r="CK170" s="51"/>
      <c r="CL170" s="51"/>
      <c r="CM170" s="51"/>
      <c r="CN170" s="49"/>
      <c r="CO170" s="51"/>
      <c r="CV170"/>
    </row>
    <row r="171" spans="1:100" ht="83.25" hidden="1" customHeight="1" x14ac:dyDescent="0.15">
      <c r="A171" s="177"/>
      <c r="B171" s="178"/>
      <c r="C171" s="178"/>
      <c r="D171" s="178"/>
      <c r="E171" s="178"/>
      <c r="F171" s="178"/>
      <c r="G171" s="178"/>
      <c r="H171" s="182"/>
      <c r="I171" s="231"/>
      <c r="J171" s="187"/>
      <c r="K171" s="179" t="s">
        <v>4</v>
      </c>
      <c r="L171" s="179"/>
      <c r="M171" s="187"/>
      <c r="N171" s="187"/>
      <c r="O171" s="187"/>
      <c r="P171" s="94" t="s">
        <v>6</v>
      </c>
      <c r="Q171" s="187"/>
      <c r="R171" s="188"/>
      <c r="S171" s="91" t="s">
        <v>14</v>
      </c>
      <c r="T171" s="187"/>
      <c r="U171" s="188"/>
      <c r="V171" s="188"/>
      <c r="W171" s="70" t="s">
        <v>15</v>
      </c>
      <c r="X171" s="189" t="s">
        <v>17</v>
      </c>
      <c r="Y171" s="190"/>
      <c r="Z171" s="220"/>
      <c r="AA171" s="147"/>
      <c r="AB171" s="223"/>
      <c r="AC171" s="125"/>
      <c r="AD171" s="126"/>
      <c r="AE171" s="78" t="str">
        <f>IF(AD169="承認",I171,"")</f>
        <v/>
      </c>
      <c r="AF171" s="93" t="s">
        <v>4</v>
      </c>
      <c r="AG171" s="98" t="str">
        <f>IF(AD169="承認",M171,"")</f>
        <v/>
      </c>
      <c r="AH171" s="93" t="s">
        <v>6</v>
      </c>
      <c r="AI171" s="92" t="str">
        <f>IF(AD169="承認",Q171,"")</f>
        <v/>
      </c>
      <c r="AJ171" s="79" t="s">
        <v>14</v>
      </c>
      <c r="AK171" s="204" t="str">
        <f>IF(AD169="承認",T171,"")</f>
        <v/>
      </c>
      <c r="AL171" s="205"/>
      <c r="AM171" s="94" t="s">
        <v>15</v>
      </c>
      <c r="AN171" s="136" t="s">
        <v>17</v>
      </c>
      <c r="AO171" s="137"/>
      <c r="AP171" s="192"/>
      <c r="AQ171" s="147"/>
      <c r="AR171" s="147"/>
      <c r="AS171" s="190"/>
      <c r="AT171" s="192"/>
      <c r="AU171" s="147"/>
      <c r="AV171" s="68">
        <f t="shared" ref="AV171" si="338">CC171</f>
        <v>0</v>
      </c>
      <c r="AW171" s="190"/>
      <c r="AX171" s="154"/>
      <c r="AY171" s="155"/>
      <c r="AZ171" s="156"/>
      <c r="BA171" s="133"/>
      <c r="BB171" s="134"/>
      <c r="BC171" s="134"/>
      <c r="BD171" s="134"/>
      <c r="BE171" s="134"/>
      <c r="BF171" s="134"/>
      <c r="BG171" s="134"/>
      <c r="BH171" s="134"/>
      <c r="BI171" s="134"/>
      <c r="BJ171" s="135"/>
      <c r="BK171" s="82"/>
      <c r="BL171" s="82"/>
      <c r="BM171" s="82"/>
      <c r="BN171" s="82"/>
      <c r="BO171" s="53"/>
      <c r="BP171" s="12"/>
      <c r="BQ171" s="12"/>
      <c r="BR171" s="12"/>
      <c r="BS171" s="12"/>
      <c r="BT171" s="12"/>
      <c r="BU171" s="12"/>
      <c r="BV171" s="12"/>
      <c r="BW171" s="12"/>
      <c r="BX171" s="12"/>
      <c r="BY171" s="12"/>
      <c r="BZ171" s="7">
        <f>IF(AT167+AV168/60-AP170&lt;0,AT167+$CI$7+AV168/60-AP170,AT167+AV168/60-AP170)</f>
        <v>0</v>
      </c>
      <c r="CA171" s="8">
        <f t="shared" ref="CA171" si="339">SUMPRODUCT(BZ171,60)</f>
        <v>0</v>
      </c>
      <c r="CB171">
        <f t="shared" ref="CB171" si="340">ROUNDDOWN(BZ171,0)</f>
        <v>0</v>
      </c>
      <c r="CC171" s="8">
        <f t="shared" ref="CC171" si="341">MOD(CA171,60)</f>
        <v>0</v>
      </c>
      <c r="CD171" s="26"/>
      <c r="CE171" s="18"/>
      <c r="CG171" s="27"/>
      <c r="CH171" s="27"/>
      <c r="CI171" s="27"/>
      <c r="CJ171" s="27"/>
      <c r="CK171" s="27"/>
      <c r="CL171" s="27"/>
      <c r="CM171" s="27"/>
      <c r="CO171" s="27"/>
      <c r="CV171"/>
    </row>
    <row r="172" spans="1:100" ht="83.25" hidden="1" customHeight="1" x14ac:dyDescent="0.15">
      <c r="A172" s="173"/>
      <c r="B172" s="174"/>
      <c r="C172" s="174"/>
      <c r="D172" s="174"/>
      <c r="E172" s="174"/>
      <c r="F172" s="174"/>
      <c r="G172" s="174"/>
      <c r="H172" s="105" t="s">
        <v>6</v>
      </c>
      <c r="I172" s="183"/>
      <c r="J172" s="184"/>
      <c r="K172" s="180" t="s">
        <v>4</v>
      </c>
      <c r="L172" s="180"/>
      <c r="M172" s="224"/>
      <c r="N172" s="184"/>
      <c r="O172" s="184"/>
      <c r="P172" s="87" t="s">
        <v>6</v>
      </c>
      <c r="Q172" s="180" t="s">
        <v>16</v>
      </c>
      <c r="R172" s="180"/>
      <c r="S172" s="86"/>
      <c r="T172" s="180" t="s">
        <v>4</v>
      </c>
      <c r="U172" s="180"/>
      <c r="V172" s="86"/>
      <c r="W172" s="89" t="s">
        <v>6</v>
      </c>
      <c r="X172" s="206" t="s">
        <v>17</v>
      </c>
      <c r="Y172" s="207"/>
      <c r="Z172" s="218"/>
      <c r="AA172" s="121" t="s">
        <v>4</v>
      </c>
      <c r="AB172" s="221"/>
      <c r="AC172" s="121" t="s">
        <v>6</v>
      </c>
      <c r="AD172" s="122"/>
      <c r="AE172" s="71" t="str">
        <f>IF(AD172="承認",I172,"")</f>
        <v/>
      </c>
      <c r="AF172" s="72" t="s">
        <v>4</v>
      </c>
      <c r="AG172" s="73" t="str">
        <f>IF(AD172="承認",M172,"")</f>
        <v/>
      </c>
      <c r="AH172" s="72" t="s">
        <v>6</v>
      </c>
      <c r="AI172" s="72" t="s">
        <v>16</v>
      </c>
      <c r="AJ172" s="73" t="str">
        <f>IF(AD172="承認",S172,"")</f>
        <v/>
      </c>
      <c r="AK172" s="74" t="s">
        <v>4</v>
      </c>
      <c r="AL172" s="73" t="str">
        <f>IF(AD172="承認",V172,"")</f>
        <v/>
      </c>
      <c r="AM172" s="75" t="s">
        <v>6</v>
      </c>
      <c r="AN172" s="200" t="s">
        <v>17</v>
      </c>
      <c r="AO172" s="201"/>
      <c r="AP172" s="144"/>
      <c r="AQ172" s="145"/>
      <c r="AR172" s="145"/>
      <c r="AS172" s="101" t="s">
        <v>6</v>
      </c>
      <c r="AT172" s="142">
        <f t="shared" ref="AT172" si="342">IF(AT170-AP173&lt;0,AT169-AP172-1,AT169-AP172)</f>
        <v>15</v>
      </c>
      <c r="AU172" s="143"/>
      <c r="AV172" s="143"/>
      <c r="AW172" s="96" t="s">
        <v>6</v>
      </c>
      <c r="AX172" s="148"/>
      <c r="AY172" s="149"/>
      <c r="AZ172" s="150"/>
      <c r="BA172" s="127" t="str">
        <f t="shared" ref="BA172" si="343">IF(AP173&gt;$AQ$9,"時間単位年休１日の時間数よりも大きい時間数が入力されています。","")</f>
        <v/>
      </c>
      <c r="BB172" s="128"/>
      <c r="BC172" s="128"/>
      <c r="BD172" s="128"/>
      <c r="BE172" s="128"/>
      <c r="BF172" s="128"/>
      <c r="BG172" s="128"/>
      <c r="BH172" s="128"/>
      <c r="BI172" s="128"/>
      <c r="BJ172" s="129"/>
      <c r="BK172" s="82"/>
      <c r="BL172" s="82"/>
      <c r="BM172" s="82"/>
      <c r="BN172" s="82"/>
      <c r="BO172" s="53"/>
      <c r="BP172" s="12"/>
      <c r="BQ172" s="12"/>
      <c r="BR172" s="12"/>
      <c r="BS172" s="12"/>
      <c r="BT172" s="12"/>
      <c r="BU172" s="12"/>
      <c r="BV172" s="12"/>
      <c r="BW172" s="12"/>
      <c r="BX172" s="12"/>
      <c r="BY172" s="12"/>
      <c r="BZ172" s="12"/>
      <c r="CA172" s="50"/>
      <c r="CB172" s="50"/>
      <c r="CC172" s="50"/>
      <c r="CD172" s="26"/>
      <c r="CE172" s="18"/>
      <c r="CG172" s="27">
        <f>SUMPRODUCT(AT169,$CI$7)+AT171</f>
        <v>105</v>
      </c>
      <c r="CH172" s="27">
        <f>IF(E172="",E174,SUMPRODUCT(E172,$CI$7)+E174)</f>
        <v>0</v>
      </c>
      <c r="CI172" s="27">
        <f>SUM(CG172,-CH172)</f>
        <v>105</v>
      </c>
      <c r="CJ172" s="27">
        <f>SUMPRODUCT(CI172,1/$CI$7)</f>
        <v>15</v>
      </c>
      <c r="CK172" s="27">
        <f>ROUNDDOWN(CJ172,0)</f>
        <v>15</v>
      </c>
      <c r="CL172" s="27">
        <f>MOD(CI172,$CI$7)</f>
        <v>0</v>
      </c>
      <c r="CM172" s="27"/>
      <c r="CN172" s="25">
        <f>IF(A172="計画的付与",E172,0)</f>
        <v>0</v>
      </c>
      <c r="CO172" s="27">
        <f>IF(A172="計画的付与",AP172,0)</f>
        <v>0</v>
      </c>
      <c r="CV172"/>
    </row>
    <row r="173" spans="1:100" ht="83.25" hidden="1" customHeight="1" x14ac:dyDescent="0.15">
      <c r="A173" s="175"/>
      <c r="B173" s="176"/>
      <c r="C173" s="176"/>
      <c r="D173" s="176"/>
      <c r="E173" s="176"/>
      <c r="F173" s="176"/>
      <c r="G173" s="176"/>
      <c r="H173" s="181" t="s">
        <v>8</v>
      </c>
      <c r="I173" s="185"/>
      <c r="J173" s="186"/>
      <c r="K173" s="180" t="s">
        <v>4</v>
      </c>
      <c r="L173" s="180"/>
      <c r="M173" s="186"/>
      <c r="N173" s="186"/>
      <c r="O173" s="186"/>
      <c r="P173" s="87" t="s">
        <v>6</v>
      </c>
      <c r="Q173" s="209"/>
      <c r="R173" s="210"/>
      <c r="S173" s="88" t="s">
        <v>14</v>
      </c>
      <c r="T173" s="186"/>
      <c r="U173" s="232"/>
      <c r="V173" s="232"/>
      <c r="W173" s="89" t="s">
        <v>15</v>
      </c>
      <c r="X173" s="206" t="s">
        <v>16</v>
      </c>
      <c r="Y173" s="211"/>
      <c r="Z173" s="219"/>
      <c r="AA173" s="146"/>
      <c r="AB173" s="222"/>
      <c r="AC173" s="123"/>
      <c r="AD173" s="124"/>
      <c r="AE173" s="76" t="str">
        <f>IF(AD172="承認",I173,"")</f>
        <v/>
      </c>
      <c r="AF173" s="93" t="s">
        <v>4</v>
      </c>
      <c r="AG173" s="90" t="str">
        <f>IF(AD172="承認",M173,"")</f>
        <v/>
      </c>
      <c r="AH173" s="93" t="s">
        <v>6</v>
      </c>
      <c r="AI173" s="90" t="str">
        <f>IF(AD172="承認",Q173,"")</f>
        <v/>
      </c>
      <c r="AJ173" s="77" t="s">
        <v>14</v>
      </c>
      <c r="AK173" s="202" t="str">
        <f>IF(AD172="承認",T173,"")</f>
        <v/>
      </c>
      <c r="AL173" s="203"/>
      <c r="AM173" s="94" t="s">
        <v>15</v>
      </c>
      <c r="AN173" s="136" t="s">
        <v>16</v>
      </c>
      <c r="AO173" s="137"/>
      <c r="AP173" s="191"/>
      <c r="AQ173" s="121"/>
      <c r="AR173" s="121"/>
      <c r="AS173" s="211" t="s">
        <v>8</v>
      </c>
      <c r="AT173" s="196">
        <f t="shared" ref="AT173" si="344">CB174</f>
        <v>0</v>
      </c>
      <c r="AU173" s="197"/>
      <c r="AV173" s="67"/>
      <c r="AW173" s="212" t="s">
        <v>8</v>
      </c>
      <c r="AX173" s="151"/>
      <c r="AY173" s="152"/>
      <c r="AZ173" s="153"/>
      <c r="BA173" s="130"/>
      <c r="BB173" s="131"/>
      <c r="BC173" s="131"/>
      <c r="BD173" s="131"/>
      <c r="BE173" s="131"/>
      <c r="BF173" s="131"/>
      <c r="BG173" s="131"/>
      <c r="BH173" s="131"/>
      <c r="BI173" s="131"/>
      <c r="BJ173" s="132"/>
      <c r="BK173" s="82"/>
      <c r="BL173" s="82"/>
      <c r="BM173" s="82"/>
      <c r="BN173" s="82"/>
      <c r="BO173" s="54"/>
      <c r="BP173" s="12"/>
      <c r="BQ173" s="12"/>
      <c r="BR173" s="12"/>
      <c r="BS173" s="12"/>
      <c r="BT173" s="12"/>
      <c r="BU173" s="12"/>
      <c r="BV173" s="12"/>
      <c r="BW173" s="12"/>
      <c r="BX173" s="12"/>
      <c r="BY173" s="12"/>
      <c r="BZ173" s="12"/>
      <c r="CA173" s="50"/>
      <c r="CB173" s="50"/>
      <c r="CC173" s="50"/>
      <c r="CD173" s="50"/>
      <c r="CE173" s="18"/>
      <c r="CG173" s="51"/>
      <c r="CH173" s="51"/>
      <c r="CI173" s="51"/>
      <c r="CJ173" s="51"/>
      <c r="CK173" s="51"/>
      <c r="CL173" s="51"/>
      <c r="CM173" s="51"/>
      <c r="CN173" s="49"/>
      <c r="CO173" s="51"/>
      <c r="CV173"/>
    </row>
    <row r="174" spans="1:100" ht="83.25" hidden="1" customHeight="1" x14ac:dyDescent="0.15">
      <c r="A174" s="177"/>
      <c r="B174" s="178"/>
      <c r="C174" s="178"/>
      <c r="D174" s="178"/>
      <c r="E174" s="178"/>
      <c r="F174" s="178"/>
      <c r="G174" s="178"/>
      <c r="H174" s="182"/>
      <c r="I174" s="231"/>
      <c r="J174" s="187"/>
      <c r="K174" s="179" t="s">
        <v>4</v>
      </c>
      <c r="L174" s="179"/>
      <c r="M174" s="187"/>
      <c r="N174" s="187"/>
      <c r="O174" s="187"/>
      <c r="P174" s="94" t="s">
        <v>6</v>
      </c>
      <c r="Q174" s="187"/>
      <c r="R174" s="188"/>
      <c r="S174" s="91" t="s">
        <v>14</v>
      </c>
      <c r="T174" s="187"/>
      <c r="U174" s="188"/>
      <c r="V174" s="188"/>
      <c r="W174" s="70" t="s">
        <v>15</v>
      </c>
      <c r="X174" s="189" t="s">
        <v>17</v>
      </c>
      <c r="Y174" s="190"/>
      <c r="Z174" s="220"/>
      <c r="AA174" s="147"/>
      <c r="AB174" s="223"/>
      <c r="AC174" s="125"/>
      <c r="AD174" s="126"/>
      <c r="AE174" s="78" t="str">
        <f>IF(AD172="承認",I174,"")</f>
        <v/>
      </c>
      <c r="AF174" s="93" t="s">
        <v>4</v>
      </c>
      <c r="AG174" s="98" t="str">
        <f>IF(AD172="承認",M174,"")</f>
        <v/>
      </c>
      <c r="AH174" s="93" t="s">
        <v>6</v>
      </c>
      <c r="AI174" s="92" t="str">
        <f>IF(AD172="承認",Q174,"")</f>
        <v/>
      </c>
      <c r="AJ174" s="79" t="s">
        <v>14</v>
      </c>
      <c r="AK174" s="204" t="str">
        <f>IF(AD172="承認",T174,"")</f>
        <v/>
      </c>
      <c r="AL174" s="205"/>
      <c r="AM174" s="94" t="s">
        <v>15</v>
      </c>
      <c r="AN174" s="136" t="s">
        <v>17</v>
      </c>
      <c r="AO174" s="137"/>
      <c r="AP174" s="192"/>
      <c r="AQ174" s="147"/>
      <c r="AR174" s="147"/>
      <c r="AS174" s="190"/>
      <c r="AT174" s="192"/>
      <c r="AU174" s="147"/>
      <c r="AV174" s="68">
        <f t="shared" ref="AV174" si="345">CC174</f>
        <v>0</v>
      </c>
      <c r="AW174" s="190"/>
      <c r="AX174" s="154"/>
      <c r="AY174" s="155"/>
      <c r="AZ174" s="156"/>
      <c r="BA174" s="133"/>
      <c r="BB174" s="134"/>
      <c r="BC174" s="134"/>
      <c r="BD174" s="134"/>
      <c r="BE174" s="134"/>
      <c r="BF174" s="134"/>
      <c r="BG174" s="134"/>
      <c r="BH174" s="134"/>
      <c r="BI174" s="134"/>
      <c r="BJ174" s="135"/>
      <c r="BK174" s="82"/>
      <c r="BL174" s="82"/>
      <c r="BM174" s="82"/>
      <c r="BN174" s="82"/>
      <c r="BO174" s="53"/>
      <c r="BP174" s="12"/>
      <c r="BQ174" s="12"/>
      <c r="BR174" s="12"/>
      <c r="BS174" s="12"/>
      <c r="BT174" s="12"/>
      <c r="BU174" s="12"/>
      <c r="BV174" s="12"/>
      <c r="BW174" s="12"/>
      <c r="BX174" s="12"/>
      <c r="BY174" s="12"/>
      <c r="BZ174" s="7">
        <f>IF(AT170+AV171/60-AP173&lt;0,AT170+$CI$7+AV171/60-AP173,AT170+AV171/60-AP173)</f>
        <v>0</v>
      </c>
      <c r="CA174" s="8">
        <f t="shared" ref="CA174" si="346">SUMPRODUCT(BZ174,60)</f>
        <v>0</v>
      </c>
      <c r="CB174">
        <f t="shared" ref="CB174" si="347">ROUNDDOWN(BZ174,0)</f>
        <v>0</v>
      </c>
      <c r="CC174" s="8">
        <f t="shared" ref="CC174" si="348">MOD(CA174,60)</f>
        <v>0</v>
      </c>
      <c r="CD174" s="26"/>
      <c r="CE174" s="18"/>
      <c r="CG174" s="27"/>
      <c r="CH174" s="27"/>
      <c r="CI174" s="27"/>
      <c r="CJ174" s="27"/>
      <c r="CK174" s="27"/>
      <c r="CL174" s="27"/>
      <c r="CM174" s="27"/>
      <c r="CO174" s="27"/>
      <c r="CV174"/>
    </row>
    <row r="175" spans="1:100" ht="83.25" hidden="1" customHeight="1" x14ac:dyDescent="0.15">
      <c r="A175" s="173"/>
      <c r="B175" s="174"/>
      <c r="C175" s="174"/>
      <c r="D175" s="174"/>
      <c r="E175" s="174"/>
      <c r="F175" s="174"/>
      <c r="G175" s="174"/>
      <c r="H175" s="105" t="s">
        <v>6</v>
      </c>
      <c r="I175" s="183"/>
      <c r="J175" s="184"/>
      <c r="K175" s="180" t="s">
        <v>4</v>
      </c>
      <c r="L175" s="180"/>
      <c r="M175" s="224"/>
      <c r="N175" s="184"/>
      <c r="O175" s="184"/>
      <c r="P175" s="87" t="s">
        <v>6</v>
      </c>
      <c r="Q175" s="180" t="s">
        <v>16</v>
      </c>
      <c r="R175" s="180"/>
      <c r="S175" s="86"/>
      <c r="T175" s="180" t="s">
        <v>4</v>
      </c>
      <c r="U175" s="180"/>
      <c r="V175" s="86"/>
      <c r="W175" s="89" t="s">
        <v>6</v>
      </c>
      <c r="X175" s="206" t="s">
        <v>17</v>
      </c>
      <c r="Y175" s="207"/>
      <c r="Z175" s="218"/>
      <c r="AA175" s="121" t="s">
        <v>4</v>
      </c>
      <c r="AB175" s="221"/>
      <c r="AC175" s="121" t="s">
        <v>6</v>
      </c>
      <c r="AD175" s="122"/>
      <c r="AE175" s="71" t="str">
        <f>IF(AD175="承認",I175,"")</f>
        <v/>
      </c>
      <c r="AF175" s="72" t="s">
        <v>4</v>
      </c>
      <c r="AG175" s="73" t="str">
        <f>IF(AD175="承認",M175,"")</f>
        <v/>
      </c>
      <c r="AH175" s="72" t="s">
        <v>6</v>
      </c>
      <c r="AI175" s="72" t="s">
        <v>16</v>
      </c>
      <c r="AJ175" s="73" t="str">
        <f>IF(AD175="承認",S175,"")</f>
        <v/>
      </c>
      <c r="AK175" s="74" t="s">
        <v>4</v>
      </c>
      <c r="AL175" s="73" t="str">
        <f>IF(AD175="承認",V175,"")</f>
        <v/>
      </c>
      <c r="AM175" s="75" t="s">
        <v>6</v>
      </c>
      <c r="AN175" s="200" t="s">
        <v>17</v>
      </c>
      <c r="AO175" s="201"/>
      <c r="AP175" s="144"/>
      <c r="AQ175" s="145"/>
      <c r="AR175" s="145"/>
      <c r="AS175" s="101" t="s">
        <v>6</v>
      </c>
      <c r="AT175" s="142">
        <f t="shared" ref="AT175" si="349">IF(AT173-AP176&lt;0,AT172-AP175-1,AT172-AP175)</f>
        <v>15</v>
      </c>
      <c r="AU175" s="143"/>
      <c r="AV175" s="143"/>
      <c r="AW175" s="96" t="s">
        <v>6</v>
      </c>
      <c r="AX175" s="148"/>
      <c r="AY175" s="149"/>
      <c r="AZ175" s="150"/>
      <c r="BA175" s="127" t="str">
        <f t="shared" ref="BA175" si="350">IF(AP176&gt;$AQ$9,"時間単位年休１日の時間数よりも大きい時間数が入力されています。","")</f>
        <v/>
      </c>
      <c r="BB175" s="128"/>
      <c r="BC175" s="128"/>
      <c r="BD175" s="128"/>
      <c r="BE175" s="128"/>
      <c r="BF175" s="128"/>
      <c r="BG175" s="128"/>
      <c r="BH175" s="128"/>
      <c r="BI175" s="128"/>
      <c r="BJ175" s="129"/>
      <c r="BK175" s="82"/>
      <c r="BL175" s="82"/>
      <c r="BM175" s="82"/>
      <c r="BN175" s="82"/>
      <c r="BO175" s="53"/>
      <c r="BP175" s="12"/>
      <c r="BQ175" s="12"/>
      <c r="BR175" s="12"/>
      <c r="BS175" s="12"/>
      <c r="BT175" s="12"/>
      <c r="BU175" s="12"/>
      <c r="BV175" s="12"/>
      <c r="BW175" s="12"/>
      <c r="BX175" s="12"/>
      <c r="BY175" s="12"/>
      <c r="BZ175" s="12"/>
      <c r="CA175" s="50"/>
      <c r="CB175" s="50"/>
      <c r="CC175" s="50"/>
      <c r="CD175" s="26"/>
      <c r="CE175" s="18"/>
      <c r="CG175" s="27">
        <f>SUMPRODUCT(AT172,$CI$7)+AT174</f>
        <v>105</v>
      </c>
      <c r="CH175" s="27">
        <f>IF(E175="",E177,SUMPRODUCT(E175,$CI$7)+E177)</f>
        <v>0</v>
      </c>
      <c r="CI175" s="27">
        <f>SUM(CG175,-CH175)</f>
        <v>105</v>
      </c>
      <c r="CJ175" s="27">
        <f>SUMPRODUCT(CI175,1/$CI$7)</f>
        <v>15</v>
      </c>
      <c r="CK175" s="27">
        <f>ROUNDDOWN(CJ175,0)</f>
        <v>15</v>
      </c>
      <c r="CL175" s="27">
        <f>MOD(CI175,$CI$7)</f>
        <v>0</v>
      </c>
      <c r="CM175" s="27"/>
      <c r="CN175" s="25">
        <f>IF(A175="計画的付与",E175,0)</f>
        <v>0</v>
      </c>
      <c r="CO175" s="27">
        <f>IF(A175="計画的付与",AP175,0)</f>
        <v>0</v>
      </c>
      <c r="CV175"/>
    </row>
    <row r="176" spans="1:100" ht="83.25" hidden="1" customHeight="1" x14ac:dyDescent="0.15">
      <c r="A176" s="175"/>
      <c r="B176" s="176"/>
      <c r="C176" s="176"/>
      <c r="D176" s="176"/>
      <c r="E176" s="176"/>
      <c r="F176" s="176"/>
      <c r="G176" s="176"/>
      <c r="H176" s="181" t="s">
        <v>8</v>
      </c>
      <c r="I176" s="185"/>
      <c r="J176" s="186"/>
      <c r="K176" s="180" t="s">
        <v>4</v>
      </c>
      <c r="L176" s="180"/>
      <c r="M176" s="186"/>
      <c r="N176" s="186"/>
      <c r="O176" s="186"/>
      <c r="P176" s="87" t="s">
        <v>6</v>
      </c>
      <c r="Q176" s="209"/>
      <c r="R176" s="210"/>
      <c r="S176" s="88" t="s">
        <v>14</v>
      </c>
      <c r="T176" s="186"/>
      <c r="U176" s="232"/>
      <c r="V176" s="232"/>
      <c r="W176" s="89" t="s">
        <v>15</v>
      </c>
      <c r="X176" s="206" t="s">
        <v>16</v>
      </c>
      <c r="Y176" s="211"/>
      <c r="Z176" s="219"/>
      <c r="AA176" s="146"/>
      <c r="AB176" s="222"/>
      <c r="AC176" s="123"/>
      <c r="AD176" s="124"/>
      <c r="AE176" s="76" t="str">
        <f>IF(AD175="承認",I176,"")</f>
        <v/>
      </c>
      <c r="AF176" s="93" t="s">
        <v>4</v>
      </c>
      <c r="AG176" s="90" t="str">
        <f>IF(AD175="承認",M176,"")</f>
        <v/>
      </c>
      <c r="AH176" s="93" t="s">
        <v>6</v>
      </c>
      <c r="AI176" s="90" t="str">
        <f>IF(AD175="承認",Q176,"")</f>
        <v/>
      </c>
      <c r="AJ176" s="77" t="s">
        <v>14</v>
      </c>
      <c r="AK176" s="202" t="str">
        <f>IF(AD175="承認",T176,"")</f>
        <v/>
      </c>
      <c r="AL176" s="203"/>
      <c r="AM176" s="94" t="s">
        <v>15</v>
      </c>
      <c r="AN176" s="136" t="s">
        <v>16</v>
      </c>
      <c r="AO176" s="137"/>
      <c r="AP176" s="191"/>
      <c r="AQ176" s="121"/>
      <c r="AR176" s="121"/>
      <c r="AS176" s="211" t="s">
        <v>8</v>
      </c>
      <c r="AT176" s="196">
        <f t="shared" ref="AT176" si="351">CB177</f>
        <v>0</v>
      </c>
      <c r="AU176" s="197"/>
      <c r="AV176" s="67"/>
      <c r="AW176" s="212" t="s">
        <v>8</v>
      </c>
      <c r="AX176" s="151"/>
      <c r="AY176" s="152"/>
      <c r="AZ176" s="153"/>
      <c r="BA176" s="130"/>
      <c r="BB176" s="131"/>
      <c r="BC176" s="131"/>
      <c r="BD176" s="131"/>
      <c r="BE176" s="131"/>
      <c r="BF176" s="131"/>
      <c r="BG176" s="131"/>
      <c r="BH176" s="131"/>
      <c r="BI176" s="131"/>
      <c r="BJ176" s="132"/>
      <c r="BK176" s="82"/>
      <c r="BL176" s="82"/>
      <c r="BM176" s="82"/>
      <c r="BN176" s="82"/>
      <c r="BO176" s="54"/>
      <c r="BP176" s="12"/>
      <c r="BQ176" s="12"/>
      <c r="BR176" s="12"/>
      <c r="BS176" s="12"/>
      <c r="BT176" s="12"/>
      <c r="BU176" s="12"/>
      <c r="BV176" s="12"/>
      <c r="BW176" s="12"/>
      <c r="BX176" s="12"/>
      <c r="BY176" s="12"/>
      <c r="BZ176" s="12"/>
      <c r="CA176" s="50"/>
      <c r="CB176" s="50"/>
      <c r="CC176" s="50"/>
      <c r="CD176" s="50"/>
      <c r="CE176" s="18"/>
      <c r="CG176" s="51"/>
      <c r="CH176" s="51"/>
      <c r="CI176" s="51"/>
      <c r="CJ176" s="51"/>
      <c r="CK176" s="51"/>
      <c r="CL176" s="51"/>
      <c r="CM176" s="51"/>
      <c r="CN176" s="49"/>
      <c r="CO176" s="51"/>
      <c r="CV176"/>
    </row>
    <row r="177" spans="1:100" ht="83.25" hidden="1" customHeight="1" x14ac:dyDescent="0.15">
      <c r="A177" s="177"/>
      <c r="B177" s="178"/>
      <c r="C177" s="178"/>
      <c r="D177" s="178"/>
      <c r="E177" s="178"/>
      <c r="F177" s="178"/>
      <c r="G177" s="178"/>
      <c r="H177" s="182"/>
      <c r="I177" s="231"/>
      <c r="J177" s="187"/>
      <c r="K177" s="179" t="s">
        <v>4</v>
      </c>
      <c r="L177" s="179"/>
      <c r="M177" s="187"/>
      <c r="N177" s="187"/>
      <c r="O177" s="187"/>
      <c r="P177" s="94" t="s">
        <v>6</v>
      </c>
      <c r="Q177" s="187"/>
      <c r="R177" s="188"/>
      <c r="S177" s="91" t="s">
        <v>14</v>
      </c>
      <c r="T177" s="187"/>
      <c r="U177" s="188"/>
      <c r="V177" s="188"/>
      <c r="W177" s="70" t="s">
        <v>15</v>
      </c>
      <c r="X177" s="189" t="s">
        <v>17</v>
      </c>
      <c r="Y177" s="190"/>
      <c r="Z177" s="220"/>
      <c r="AA177" s="147"/>
      <c r="AB177" s="223"/>
      <c r="AC177" s="125"/>
      <c r="AD177" s="126"/>
      <c r="AE177" s="78" t="str">
        <f>IF(AD175="承認",I177,"")</f>
        <v/>
      </c>
      <c r="AF177" s="93" t="s">
        <v>4</v>
      </c>
      <c r="AG177" s="98" t="str">
        <f>IF(AD175="承認",M177,"")</f>
        <v/>
      </c>
      <c r="AH177" s="93" t="s">
        <v>6</v>
      </c>
      <c r="AI177" s="92" t="str">
        <f>IF(AD175="承認",Q177,"")</f>
        <v/>
      </c>
      <c r="AJ177" s="79" t="s">
        <v>14</v>
      </c>
      <c r="AK177" s="204" t="str">
        <f>IF(AD175="承認",T177,"")</f>
        <v/>
      </c>
      <c r="AL177" s="205"/>
      <c r="AM177" s="94" t="s">
        <v>15</v>
      </c>
      <c r="AN177" s="136" t="s">
        <v>17</v>
      </c>
      <c r="AO177" s="137"/>
      <c r="AP177" s="192"/>
      <c r="AQ177" s="147"/>
      <c r="AR177" s="147"/>
      <c r="AS177" s="190"/>
      <c r="AT177" s="192"/>
      <c r="AU177" s="147"/>
      <c r="AV177" s="68">
        <f t="shared" ref="AV177" si="352">CC177</f>
        <v>0</v>
      </c>
      <c r="AW177" s="190"/>
      <c r="AX177" s="154"/>
      <c r="AY177" s="155"/>
      <c r="AZ177" s="156"/>
      <c r="BA177" s="133"/>
      <c r="BB177" s="134"/>
      <c r="BC177" s="134"/>
      <c r="BD177" s="134"/>
      <c r="BE177" s="134"/>
      <c r="BF177" s="134"/>
      <c r="BG177" s="134"/>
      <c r="BH177" s="134"/>
      <c r="BI177" s="134"/>
      <c r="BJ177" s="135"/>
      <c r="BK177" s="82"/>
      <c r="BL177" s="82"/>
      <c r="BM177" s="82"/>
      <c r="BN177" s="82"/>
      <c r="BO177" s="53"/>
      <c r="BP177" s="12"/>
      <c r="BQ177" s="12"/>
      <c r="BR177" s="12"/>
      <c r="BS177" s="12"/>
      <c r="BT177" s="12"/>
      <c r="BU177" s="12"/>
      <c r="BV177" s="12"/>
      <c r="BW177" s="12"/>
      <c r="BX177" s="12"/>
      <c r="BY177" s="12"/>
      <c r="BZ177" s="7">
        <f>IF(AT173+AV174/60-AP176&lt;0,AT173+$CI$7+AV174/60-AP176,AT173+AV174/60-AP176)</f>
        <v>0</v>
      </c>
      <c r="CA177" s="8">
        <f t="shared" ref="CA177" si="353">SUMPRODUCT(BZ177,60)</f>
        <v>0</v>
      </c>
      <c r="CB177">
        <f t="shared" ref="CB177" si="354">ROUNDDOWN(BZ177,0)</f>
        <v>0</v>
      </c>
      <c r="CC177" s="8">
        <f t="shared" ref="CC177" si="355">MOD(CA177,60)</f>
        <v>0</v>
      </c>
      <c r="CD177" s="26"/>
      <c r="CE177" s="18"/>
      <c r="CG177" s="27"/>
      <c r="CH177" s="27"/>
      <c r="CI177" s="27"/>
      <c r="CJ177" s="27"/>
      <c r="CK177" s="27"/>
      <c r="CL177" s="27"/>
      <c r="CM177" s="27"/>
      <c r="CO177" s="27"/>
      <c r="CV177"/>
    </row>
    <row r="178" spans="1:100" ht="83.25" hidden="1" customHeight="1" x14ac:dyDescent="0.15">
      <c r="A178" s="173"/>
      <c r="B178" s="174"/>
      <c r="C178" s="174"/>
      <c r="D178" s="174"/>
      <c r="E178" s="174"/>
      <c r="F178" s="174"/>
      <c r="G178" s="174"/>
      <c r="H178" s="105" t="s">
        <v>6</v>
      </c>
      <c r="I178" s="183"/>
      <c r="J178" s="184"/>
      <c r="K178" s="180" t="s">
        <v>4</v>
      </c>
      <c r="L178" s="180"/>
      <c r="M178" s="224"/>
      <c r="N178" s="184"/>
      <c r="O178" s="184"/>
      <c r="P178" s="87" t="s">
        <v>6</v>
      </c>
      <c r="Q178" s="180" t="s">
        <v>16</v>
      </c>
      <c r="R178" s="180"/>
      <c r="S178" s="86"/>
      <c r="T178" s="180" t="s">
        <v>4</v>
      </c>
      <c r="U178" s="180"/>
      <c r="V178" s="86"/>
      <c r="W178" s="89" t="s">
        <v>6</v>
      </c>
      <c r="X178" s="206" t="s">
        <v>17</v>
      </c>
      <c r="Y178" s="207"/>
      <c r="Z178" s="218"/>
      <c r="AA178" s="121" t="s">
        <v>4</v>
      </c>
      <c r="AB178" s="221"/>
      <c r="AC178" s="121" t="s">
        <v>6</v>
      </c>
      <c r="AD178" s="122"/>
      <c r="AE178" s="71" t="str">
        <f>IF(AD178="承認",I178,"")</f>
        <v/>
      </c>
      <c r="AF178" s="72" t="s">
        <v>4</v>
      </c>
      <c r="AG178" s="73" t="str">
        <f>IF(AD178="承認",M178,"")</f>
        <v/>
      </c>
      <c r="AH178" s="72" t="s">
        <v>6</v>
      </c>
      <c r="AI178" s="72" t="s">
        <v>16</v>
      </c>
      <c r="AJ178" s="73" t="str">
        <f>IF(AD178="承認",S178,"")</f>
        <v/>
      </c>
      <c r="AK178" s="74" t="s">
        <v>4</v>
      </c>
      <c r="AL178" s="73" t="str">
        <f>IF(AD178="承認",V178,"")</f>
        <v/>
      </c>
      <c r="AM178" s="75" t="s">
        <v>6</v>
      </c>
      <c r="AN178" s="200" t="s">
        <v>17</v>
      </c>
      <c r="AO178" s="201"/>
      <c r="AP178" s="144"/>
      <c r="AQ178" s="145"/>
      <c r="AR178" s="145"/>
      <c r="AS178" s="101" t="s">
        <v>6</v>
      </c>
      <c r="AT178" s="142">
        <f t="shared" ref="AT178" si="356">IF(AT176-AP179&lt;0,AT175-AP178-1,AT175-AP178)</f>
        <v>15</v>
      </c>
      <c r="AU178" s="143"/>
      <c r="AV178" s="143"/>
      <c r="AW178" s="96" t="s">
        <v>6</v>
      </c>
      <c r="AX178" s="148"/>
      <c r="AY178" s="149"/>
      <c r="AZ178" s="150"/>
      <c r="BA178" s="127" t="str">
        <f t="shared" ref="BA178" si="357">IF(AP179&gt;$AQ$9,"時間単位年休１日の時間数よりも大きい時間数が入力されています。","")</f>
        <v/>
      </c>
      <c r="BB178" s="128"/>
      <c r="BC178" s="128"/>
      <c r="BD178" s="128"/>
      <c r="BE178" s="128"/>
      <c r="BF178" s="128"/>
      <c r="BG178" s="128"/>
      <c r="BH178" s="128"/>
      <c r="BI178" s="128"/>
      <c r="BJ178" s="129"/>
      <c r="BK178" s="82"/>
      <c r="BL178" s="82"/>
      <c r="BM178" s="82"/>
      <c r="BN178" s="82"/>
      <c r="BO178" s="53"/>
      <c r="BP178" s="12"/>
      <c r="BQ178" s="12"/>
      <c r="BR178" s="12"/>
      <c r="BS178" s="12"/>
      <c r="BT178" s="12"/>
      <c r="BU178" s="12"/>
      <c r="BV178" s="12"/>
      <c r="BW178" s="12"/>
      <c r="BX178" s="12"/>
      <c r="BY178" s="12"/>
      <c r="BZ178" s="12"/>
      <c r="CA178" s="50"/>
      <c r="CB178" s="50"/>
      <c r="CC178" s="50"/>
      <c r="CD178" s="26"/>
      <c r="CE178" s="18"/>
      <c r="CG178" s="27">
        <f>SUMPRODUCT(AT175,$CI$7)+AT177</f>
        <v>105</v>
      </c>
      <c r="CH178" s="27">
        <f>IF(E178="",E180,SUMPRODUCT(E178,$CI$7)+E180)</f>
        <v>0</v>
      </c>
      <c r="CI178" s="27">
        <f>SUM(CG178,-CH178)</f>
        <v>105</v>
      </c>
      <c r="CJ178" s="27">
        <f>SUMPRODUCT(CI178,1/$CI$7)</f>
        <v>15</v>
      </c>
      <c r="CK178" s="27">
        <f>ROUNDDOWN(CJ178,0)</f>
        <v>15</v>
      </c>
      <c r="CL178" s="27">
        <f>MOD(CI178,$CI$7)</f>
        <v>0</v>
      </c>
      <c r="CM178" s="27"/>
      <c r="CN178" s="25">
        <f>IF(A178="計画的付与",E178,0)</f>
        <v>0</v>
      </c>
      <c r="CO178" s="27">
        <f>IF(A178="計画的付与",AP178,0)</f>
        <v>0</v>
      </c>
      <c r="CV178"/>
    </row>
    <row r="179" spans="1:100" ht="83.25" hidden="1" customHeight="1" x14ac:dyDescent="0.15">
      <c r="A179" s="175"/>
      <c r="B179" s="176"/>
      <c r="C179" s="176"/>
      <c r="D179" s="176"/>
      <c r="E179" s="176"/>
      <c r="F179" s="176"/>
      <c r="G179" s="176"/>
      <c r="H179" s="181" t="s">
        <v>8</v>
      </c>
      <c r="I179" s="185"/>
      <c r="J179" s="186"/>
      <c r="K179" s="180" t="s">
        <v>4</v>
      </c>
      <c r="L179" s="180"/>
      <c r="M179" s="186"/>
      <c r="N179" s="186"/>
      <c r="O179" s="186"/>
      <c r="P179" s="87" t="s">
        <v>6</v>
      </c>
      <c r="Q179" s="209"/>
      <c r="R179" s="210"/>
      <c r="S179" s="88" t="s">
        <v>14</v>
      </c>
      <c r="T179" s="186"/>
      <c r="U179" s="232"/>
      <c r="V179" s="232"/>
      <c r="W179" s="89" t="s">
        <v>15</v>
      </c>
      <c r="X179" s="206" t="s">
        <v>16</v>
      </c>
      <c r="Y179" s="211"/>
      <c r="Z179" s="219"/>
      <c r="AA179" s="146"/>
      <c r="AB179" s="222"/>
      <c r="AC179" s="123"/>
      <c r="AD179" s="124"/>
      <c r="AE179" s="76" t="str">
        <f>IF(AD178="承認",I179,"")</f>
        <v/>
      </c>
      <c r="AF179" s="93" t="s">
        <v>4</v>
      </c>
      <c r="AG179" s="90" t="str">
        <f>IF(AD178="承認",M179,"")</f>
        <v/>
      </c>
      <c r="AH179" s="93" t="s">
        <v>6</v>
      </c>
      <c r="AI179" s="90" t="str">
        <f>IF(AD178="承認",Q179,"")</f>
        <v/>
      </c>
      <c r="AJ179" s="77" t="s">
        <v>14</v>
      </c>
      <c r="AK179" s="202" t="str">
        <f>IF(AD178="承認",T179,"")</f>
        <v/>
      </c>
      <c r="AL179" s="203"/>
      <c r="AM179" s="94" t="s">
        <v>15</v>
      </c>
      <c r="AN179" s="136" t="s">
        <v>16</v>
      </c>
      <c r="AO179" s="137"/>
      <c r="AP179" s="191"/>
      <c r="AQ179" s="121"/>
      <c r="AR179" s="121"/>
      <c r="AS179" s="211" t="s">
        <v>8</v>
      </c>
      <c r="AT179" s="196">
        <f t="shared" ref="AT179" si="358">CB180</f>
        <v>0</v>
      </c>
      <c r="AU179" s="197"/>
      <c r="AV179" s="67"/>
      <c r="AW179" s="212" t="s">
        <v>8</v>
      </c>
      <c r="AX179" s="151"/>
      <c r="AY179" s="152"/>
      <c r="AZ179" s="153"/>
      <c r="BA179" s="130"/>
      <c r="BB179" s="131"/>
      <c r="BC179" s="131"/>
      <c r="BD179" s="131"/>
      <c r="BE179" s="131"/>
      <c r="BF179" s="131"/>
      <c r="BG179" s="131"/>
      <c r="BH179" s="131"/>
      <c r="BI179" s="131"/>
      <c r="BJ179" s="132"/>
      <c r="BK179" s="82"/>
      <c r="BL179" s="82"/>
      <c r="BM179" s="82"/>
      <c r="BN179" s="82"/>
      <c r="BO179" s="54"/>
      <c r="BP179" s="12"/>
      <c r="BQ179" s="12"/>
      <c r="BR179" s="12"/>
      <c r="BS179" s="12"/>
      <c r="BT179" s="12"/>
      <c r="BU179" s="12"/>
      <c r="BV179" s="12"/>
      <c r="BW179" s="12"/>
      <c r="BX179" s="12"/>
      <c r="BY179" s="12"/>
      <c r="BZ179" s="12"/>
      <c r="CA179" s="50"/>
      <c r="CB179" s="50"/>
      <c r="CC179" s="50"/>
      <c r="CD179" s="50"/>
      <c r="CE179" s="18"/>
      <c r="CG179" s="51"/>
      <c r="CH179" s="51"/>
      <c r="CI179" s="51"/>
      <c r="CJ179" s="51"/>
      <c r="CK179" s="51"/>
      <c r="CL179" s="51"/>
      <c r="CM179" s="51"/>
      <c r="CN179" s="49"/>
      <c r="CO179" s="51"/>
      <c r="CV179"/>
    </row>
    <row r="180" spans="1:100" ht="83.25" hidden="1" customHeight="1" x14ac:dyDescent="0.15">
      <c r="A180" s="177"/>
      <c r="B180" s="178"/>
      <c r="C180" s="178"/>
      <c r="D180" s="178"/>
      <c r="E180" s="178"/>
      <c r="F180" s="178"/>
      <c r="G180" s="178"/>
      <c r="H180" s="182"/>
      <c r="I180" s="231"/>
      <c r="J180" s="187"/>
      <c r="K180" s="179" t="s">
        <v>4</v>
      </c>
      <c r="L180" s="179"/>
      <c r="M180" s="187"/>
      <c r="N180" s="187"/>
      <c r="O180" s="187"/>
      <c r="P180" s="94" t="s">
        <v>6</v>
      </c>
      <c r="Q180" s="187"/>
      <c r="R180" s="188"/>
      <c r="S180" s="91" t="s">
        <v>14</v>
      </c>
      <c r="T180" s="187"/>
      <c r="U180" s="188"/>
      <c r="V180" s="188"/>
      <c r="W180" s="70" t="s">
        <v>15</v>
      </c>
      <c r="X180" s="189" t="s">
        <v>17</v>
      </c>
      <c r="Y180" s="190"/>
      <c r="Z180" s="220"/>
      <c r="AA180" s="147"/>
      <c r="AB180" s="223"/>
      <c r="AC180" s="125"/>
      <c r="AD180" s="126"/>
      <c r="AE180" s="78" t="str">
        <f>IF(AD178="承認",I180,"")</f>
        <v/>
      </c>
      <c r="AF180" s="93" t="s">
        <v>4</v>
      </c>
      <c r="AG180" s="98" t="str">
        <f>IF(AD178="承認",M180,"")</f>
        <v/>
      </c>
      <c r="AH180" s="93" t="s">
        <v>6</v>
      </c>
      <c r="AI180" s="92" t="str">
        <f>IF(AD178="承認",Q180,"")</f>
        <v/>
      </c>
      <c r="AJ180" s="79" t="s">
        <v>14</v>
      </c>
      <c r="AK180" s="204" t="str">
        <f>IF(AD178="承認",T180,"")</f>
        <v/>
      </c>
      <c r="AL180" s="205"/>
      <c r="AM180" s="94" t="s">
        <v>15</v>
      </c>
      <c r="AN180" s="136" t="s">
        <v>17</v>
      </c>
      <c r="AO180" s="137"/>
      <c r="AP180" s="192"/>
      <c r="AQ180" s="147"/>
      <c r="AR180" s="147"/>
      <c r="AS180" s="190"/>
      <c r="AT180" s="192"/>
      <c r="AU180" s="147"/>
      <c r="AV180" s="68">
        <f t="shared" ref="AV180" si="359">CC180</f>
        <v>0</v>
      </c>
      <c r="AW180" s="190"/>
      <c r="AX180" s="154"/>
      <c r="AY180" s="155"/>
      <c r="AZ180" s="156"/>
      <c r="BA180" s="133"/>
      <c r="BB180" s="134"/>
      <c r="BC180" s="134"/>
      <c r="BD180" s="134"/>
      <c r="BE180" s="134"/>
      <c r="BF180" s="134"/>
      <c r="BG180" s="134"/>
      <c r="BH180" s="134"/>
      <c r="BI180" s="134"/>
      <c r="BJ180" s="135"/>
      <c r="BK180" s="82"/>
      <c r="BL180" s="82"/>
      <c r="BM180" s="82"/>
      <c r="BN180" s="82"/>
      <c r="BO180" s="53"/>
      <c r="BP180" s="12"/>
      <c r="BQ180" s="12"/>
      <c r="BR180" s="12"/>
      <c r="BS180" s="12"/>
      <c r="BT180" s="12"/>
      <c r="BU180" s="12"/>
      <c r="BV180" s="12"/>
      <c r="BW180" s="12"/>
      <c r="BX180" s="12"/>
      <c r="BY180" s="12"/>
      <c r="BZ180" s="7">
        <f>IF(AT176+AV177/60-AP179&lt;0,AT176+$CI$7+AV177/60-AP179,AT176+AV177/60-AP179)</f>
        <v>0</v>
      </c>
      <c r="CA180" s="8">
        <f t="shared" ref="CA180" si="360">SUMPRODUCT(BZ180,60)</f>
        <v>0</v>
      </c>
      <c r="CB180">
        <f t="shared" ref="CB180" si="361">ROUNDDOWN(BZ180,0)</f>
        <v>0</v>
      </c>
      <c r="CC180" s="8">
        <f t="shared" ref="CC180" si="362">MOD(CA180,60)</f>
        <v>0</v>
      </c>
      <c r="CD180" s="26"/>
      <c r="CE180" s="18"/>
      <c r="CG180" s="27"/>
      <c r="CH180" s="27"/>
      <c r="CI180" s="27"/>
      <c r="CJ180" s="27"/>
      <c r="CK180" s="27"/>
      <c r="CL180" s="27"/>
      <c r="CM180" s="27"/>
      <c r="CO180" s="27"/>
      <c r="CV180"/>
    </row>
    <row r="181" spans="1:100" ht="83.25" hidden="1" customHeight="1" x14ac:dyDescent="0.15">
      <c r="A181" s="173"/>
      <c r="B181" s="174"/>
      <c r="C181" s="174"/>
      <c r="D181" s="174"/>
      <c r="E181" s="174"/>
      <c r="F181" s="174"/>
      <c r="G181" s="174"/>
      <c r="H181" s="105" t="s">
        <v>6</v>
      </c>
      <c r="I181" s="183"/>
      <c r="J181" s="184"/>
      <c r="K181" s="180" t="s">
        <v>4</v>
      </c>
      <c r="L181" s="180"/>
      <c r="M181" s="224"/>
      <c r="N181" s="184"/>
      <c r="O181" s="184"/>
      <c r="P181" s="87" t="s">
        <v>6</v>
      </c>
      <c r="Q181" s="180" t="s">
        <v>16</v>
      </c>
      <c r="R181" s="180"/>
      <c r="S181" s="86"/>
      <c r="T181" s="180" t="s">
        <v>4</v>
      </c>
      <c r="U181" s="180"/>
      <c r="V181" s="86"/>
      <c r="W181" s="89" t="s">
        <v>6</v>
      </c>
      <c r="X181" s="206" t="s">
        <v>17</v>
      </c>
      <c r="Y181" s="207"/>
      <c r="Z181" s="218"/>
      <c r="AA181" s="121" t="s">
        <v>4</v>
      </c>
      <c r="AB181" s="221"/>
      <c r="AC181" s="121" t="s">
        <v>6</v>
      </c>
      <c r="AD181" s="122"/>
      <c r="AE181" s="71" t="str">
        <f>IF(AD181="承認",I181,"")</f>
        <v/>
      </c>
      <c r="AF181" s="72" t="s">
        <v>4</v>
      </c>
      <c r="AG181" s="73" t="str">
        <f>IF(AD181="承認",M181,"")</f>
        <v/>
      </c>
      <c r="AH181" s="72" t="s">
        <v>6</v>
      </c>
      <c r="AI181" s="72" t="s">
        <v>16</v>
      </c>
      <c r="AJ181" s="73" t="str">
        <f>IF(AD181="承認",S181,"")</f>
        <v/>
      </c>
      <c r="AK181" s="74" t="s">
        <v>4</v>
      </c>
      <c r="AL181" s="73" t="str">
        <f>IF(AD181="承認",V181,"")</f>
        <v/>
      </c>
      <c r="AM181" s="75" t="s">
        <v>6</v>
      </c>
      <c r="AN181" s="200" t="s">
        <v>17</v>
      </c>
      <c r="AO181" s="201"/>
      <c r="AP181" s="144"/>
      <c r="AQ181" s="145"/>
      <c r="AR181" s="145"/>
      <c r="AS181" s="101" t="s">
        <v>6</v>
      </c>
      <c r="AT181" s="142">
        <f t="shared" ref="AT181" si="363">IF(AT179-AP182&lt;0,AT178-AP181-1,AT178-AP181)</f>
        <v>15</v>
      </c>
      <c r="AU181" s="143"/>
      <c r="AV181" s="143"/>
      <c r="AW181" s="96" t="s">
        <v>6</v>
      </c>
      <c r="AX181" s="148"/>
      <c r="AY181" s="149"/>
      <c r="AZ181" s="150"/>
      <c r="BA181" s="127" t="str">
        <f t="shared" ref="BA181" si="364">IF(AP182&gt;$AQ$9,"時間単位年休１日の時間数よりも大きい時間数が入力されています。","")</f>
        <v/>
      </c>
      <c r="BB181" s="128"/>
      <c r="BC181" s="128"/>
      <c r="BD181" s="128"/>
      <c r="BE181" s="128"/>
      <c r="BF181" s="128"/>
      <c r="BG181" s="128"/>
      <c r="BH181" s="128"/>
      <c r="BI181" s="128"/>
      <c r="BJ181" s="129"/>
      <c r="BK181" s="82"/>
      <c r="BL181" s="82"/>
      <c r="BM181" s="82"/>
      <c r="BN181" s="82"/>
      <c r="BO181" s="53"/>
      <c r="BP181" s="12"/>
      <c r="BQ181" s="12"/>
      <c r="BR181" s="12"/>
      <c r="BS181" s="12"/>
      <c r="BT181" s="12"/>
      <c r="BU181" s="12"/>
      <c r="BV181" s="12"/>
      <c r="BW181" s="12"/>
      <c r="BX181" s="12"/>
      <c r="BY181" s="12"/>
      <c r="BZ181" s="12"/>
      <c r="CA181" s="50"/>
      <c r="CB181" s="50"/>
      <c r="CC181" s="50"/>
      <c r="CD181" s="26"/>
      <c r="CE181" s="18"/>
      <c r="CG181" s="27">
        <f>SUMPRODUCT(AT118,$CI$7)+AT120</f>
        <v>105</v>
      </c>
      <c r="CH181" s="27">
        <f>IF(E181="",E183,SUMPRODUCT(E181,$CI$7)+E183)</f>
        <v>0</v>
      </c>
      <c r="CI181" s="27">
        <f>SUM(CG181,-CH181)</f>
        <v>105</v>
      </c>
      <c r="CJ181" s="27">
        <f>SUMPRODUCT(CI181,1/$CI$7)</f>
        <v>15</v>
      </c>
      <c r="CK181" s="27">
        <f>ROUNDDOWN(CJ181,0)</f>
        <v>15</v>
      </c>
      <c r="CL181" s="27">
        <f>MOD(CI181,$CI$7)</f>
        <v>0</v>
      </c>
      <c r="CM181" s="27"/>
      <c r="CN181" s="25">
        <f>IF(A181="計画的付与",E181,0)</f>
        <v>0</v>
      </c>
      <c r="CO181" s="27">
        <f>IF(A181="計画的付与",AP181,0)</f>
        <v>0</v>
      </c>
      <c r="CV181"/>
    </row>
    <row r="182" spans="1:100" ht="83.25" hidden="1" customHeight="1" x14ac:dyDescent="0.15">
      <c r="A182" s="175"/>
      <c r="B182" s="176"/>
      <c r="C182" s="176"/>
      <c r="D182" s="176"/>
      <c r="E182" s="176"/>
      <c r="F182" s="176"/>
      <c r="G182" s="176"/>
      <c r="H182" s="181" t="s">
        <v>8</v>
      </c>
      <c r="I182" s="185"/>
      <c r="J182" s="186"/>
      <c r="K182" s="180" t="s">
        <v>4</v>
      </c>
      <c r="L182" s="180"/>
      <c r="M182" s="186"/>
      <c r="N182" s="186"/>
      <c r="O182" s="186"/>
      <c r="P182" s="87" t="s">
        <v>6</v>
      </c>
      <c r="Q182" s="209"/>
      <c r="R182" s="210"/>
      <c r="S182" s="88" t="s">
        <v>14</v>
      </c>
      <c r="T182" s="186"/>
      <c r="U182" s="232"/>
      <c r="V182" s="232"/>
      <c r="W182" s="89" t="s">
        <v>15</v>
      </c>
      <c r="X182" s="206" t="s">
        <v>16</v>
      </c>
      <c r="Y182" s="211"/>
      <c r="Z182" s="219"/>
      <c r="AA182" s="146"/>
      <c r="AB182" s="222"/>
      <c r="AC182" s="123"/>
      <c r="AD182" s="124"/>
      <c r="AE182" s="76" t="str">
        <f>IF(AD181="承認",I182,"")</f>
        <v/>
      </c>
      <c r="AF182" s="93" t="s">
        <v>4</v>
      </c>
      <c r="AG182" s="90" t="str">
        <f>IF(AD181="承認",M182,"")</f>
        <v/>
      </c>
      <c r="AH182" s="93" t="s">
        <v>6</v>
      </c>
      <c r="AI182" s="90" t="str">
        <f>IF(AD181="承認",Q182,"")</f>
        <v/>
      </c>
      <c r="AJ182" s="77" t="s">
        <v>14</v>
      </c>
      <c r="AK182" s="202" t="str">
        <f>IF(AD181="承認",T182,"")</f>
        <v/>
      </c>
      <c r="AL182" s="203"/>
      <c r="AM182" s="94" t="s">
        <v>15</v>
      </c>
      <c r="AN182" s="136" t="s">
        <v>16</v>
      </c>
      <c r="AO182" s="137"/>
      <c r="AP182" s="191"/>
      <c r="AQ182" s="121"/>
      <c r="AR182" s="121"/>
      <c r="AS182" s="211" t="s">
        <v>8</v>
      </c>
      <c r="AT182" s="196">
        <f t="shared" ref="AT182" si="365">CB183</f>
        <v>0</v>
      </c>
      <c r="AU182" s="197"/>
      <c r="AV182" s="67"/>
      <c r="AW182" s="212" t="s">
        <v>8</v>
      </c>
      <c r="AX182" s="151"/>
      <c r="AY182" s="152"/>
      <c r="AZ182" s="153"/>
      <c r="BA182" s="130"/>
      <c r="BB182" s="131"/>
      <c r="BC182" s="131"/>
      <c r="BD182" s="131"/>
      <c r="BE182" s="131"/>
      <c r="BF182" s="131"/>
      <c r="BG182" s="131"/>
      <c r="BH182" s="131"/>
      <c r="BI182" s="131"/>
      <c r="BJ182" s="132"/>
      <c r="BK182" s="82"/>
      <c r="BL182" s="82"/>
      <c r="BM182" s="82"/>
      <c r="BN182" s="82"/>
      <c r="BO182" s="54"/>
      <c r="BP182" s="12"/>
      <c r="BQ182" s="12"/>
      <c r="BR182" s="12"/>
      <c r="BS182" s="12"/>
      <c r="BT182" s="12"/>
      <c r="BU182" s="12"/>
      <c r="BV182" s="12"/>
      <c r="BW182" s="12"/>
      <c r="BX182" s="12"/>
      <c r="BY182" s="12"/>
      <c r="BZ182" s="12"/>
      <c r="CA182" s="50"/>
      <c r="CB182" s="50"/>
      <c r="CC182" s="50"/>
      <c r="CD182" s="50"/>
      <c r="CE182" s="18"/>
      <c r="CG182" s="51"/>
      <c r="CH182" s="51"/>
      <c r="CI182" s="51"/>
      <c r="CJ182" s="51"/>
      <c r="CK182" s="51"/>
      <c r="CL182" s="51"/>
      <c r="CM182" s="51"/>
      <c r="CN182" s="49"/>
      <c r="CO182" s="51"/>
      <c r="CV182"/>
    </row>
    <row r="183" spans="1:100" ht="83.25" hidden="1" customHeight="1" x14ac:dyDescent="0.15">
      <c r="A183" s="177"/>
      <c r="B183" s="178"/>
      <c r="C183" s="178"/>
      <c r="D183" s="178"/>
      <c r="E183" s="178"/>
      <c r="F183" s="178"/>
      <c r="G183" s="178"/>
      <c r="H183" s="182"/>
      <c r="I183" s="231"/>
      <c r="J183" s="187"/>
      <c r="K183" s="179" t="s">
        <v>4</v>
      </c>
      <c r="L183" s="179"/>
      <c r="M183" s="187"/>
      <c r="N183" s="187"/>
      <c r="O183" s="187"/>
      <c r="P183" s="94" t="s">
        <v>6</v>
      </c>
      <c r="Q183" s="187"/>
      <c r="R183" s="188"/>
      <c r="S183" s="91" t="s">
        <v>14</v>
      </c>
      <c r="T183" s="187"/>
      <c r="U183" s="188"/>
      <c r="V183" s="188"/>
      <c r="W183" s="70" t="s">
        <v>15</v>
      </c>
      <c r="X183" s="189" t="s">
        <v>17</v>
      </c>
      <c r="Y183" s="190"/>
      <c r="Z183" s="220"/>
      <c r="AA183" s="147"/>
      <c r="AB183" s="223"/>
      <c r="AC183" s="125"/>
      <c r="AD183" s="126"/>
      <c r="AE183" s="78" t="str">
        <f>IF(AD181="承認",I183,"")</f>
        <v/>
      </c>
      <c r="AF183" s="93" t="s">
        <v>4</v>
      </c>
      <c r="AG183" s="98" t="str">
        <f>IF(AD181="承認",M183,"")</f>
        <v/>
      </c>
      <c r="AH183" s="93" t="s">
        <v>6</v>
      </c>
      <c r="AI183" s="92" t="str">
        <f>IF(AD181="承認",Q183,"")</f>
        <v/>
      </c>
      <c r="AJ183" s="79" t="s">
        <v>14</v>
      </c>
      <c r="AK183" s="204" t="str">
        <f>IF(AD181="承認",T183,"")</f>
        <v/>
      </c>
      <c r="AL183" s="205"/>
      <c r="AM183" s="94" t="s">
        <v>15</v>
      </c>
      <c r="AN183" s="136" t="s">
        <v>17</v>
      </c>
      <c r="AO183" s="137"/>
      <c r="AP183" s="192"/>
      <c r="AQ183" s="147"/>
      <c r="AR183" s="147"/>
      <c r="AS183" s="190"/>
      <c r="AT183" s="192"/>
      <c r="AU183" s="147"/>
      <c r="AV183" s="68">
        <f t="shared" ref="AV183" si="366">CC183</f>
        <v>0</v>
      </c>
      <c r="AW183" s="190"/>
      <c r="AX183" s="154"/>
      <c r="AY183" s="155"/>
      <c r="AZ183" s="156"/>
      <c r="BA183" s="133"/>
      <c r="BB183" s="134"/>
      <c r="BC183" s="134"/>
      <c r="BD183" s="134"/>
      <c r="BE183" s="134"/>
      <c r="BF183" s="134"/>
      <c r="BG183" s="134"/>
      <c r="BH183" s="134"/>
      <c r="BI183" s="134"/>
      <c r="BJ183" s="135"/>
      <c r="BK183" s="82"/>
      <c r="BL183" s="82"/>
      <c r="BM183" s="82"/>
      <c r="BN183" s="82"/>
      <c r="BO183" s="53"/>
      <c r="BP183" s="12"/>
      <c r="BQ183" s="12"/>
      <c r="BR183" s="12"/>
      <c r="BS183" s="12"/>
      <c r="BT183" s="12"/>
      <c r="BU183" s="12"/>
      <c r="BV183" s="12"/>
      <c r="BW183" s="12"/>
      <c r="BX183" s="12"/>
      <c r="BY183" s="12"/>
      <c r="BZ183" s="7">
        <f>IF(AT179+AV180/60-AP182&lt;0,AT179+$CI$7+AV180/60-AP182,AT179+AV180/60-AP182)</f>
        <v>0</v>
      </c>
      <c r="CA183" s="8">
        <f t="shared" ref="CA183" si="367">SUMPRODUCT(BZ183,60)</f>
        <v>0</v>
      </c>
      <c r="CB183">
        <f t="shared" ref="CB183" si="368">ROUNDDOWN(BZ183,0)</f>
        <v>0</v>
      </c>
      <c r="CC183" s="8">
        <f t="shared" ref="CC183" si="369">MOD(CA183,60)</f>
        <v>0</v>
      </c>
      <c r="CD183" s="26"/>
      <c r="CE183" s="18"/>
      <c r="CG183" s="27"/>
      <c r="CH183" s="27"/>
      <c r="CI183" s="27"/>
      <c r="CJ183" s="27"/>
      <c r="CK183" s="27"/>
      <c r="CL183" s="27"/>
      <c r="CM183" s="27"/>
      <c r="CO183" s="27"/>
      <c r="CV183"/>
    </row>
    <row r="184" spans="1:100" ht="83.25" hidden="1" customHeight="1" x14ac:dyDescent="0.15">
      <c r="A184" s="173"/>
      <c r="B184" s="174"/>
      <c r="C184" s="174"/>
      <c r="D184" s="174"/>
      <c r="E184" s="174"/>
      <c r="F184" s="174"/>
      <c r="G184" s="174"/>
      <c r="H184" s="105" t="s">
        <v>6</v>
      </c>
      <c r="I184" s="183"/>
      <c r="J184" s="184"/>
      <c r="K184" s="180" t="s">
        <v>4</v>
      </c>
      <c r="L184" s="180"/>
      <c r="M184" s="224"/>
      <c r="N184" s="184"/>
      <c r="O184" s="184"/>
      <c r="P184" s="87" t="s">
        <v>6</v>
      </c>
      <c r="Q184" s="180" t="s">
        <v>16</v>
      </c>
      <c r="R184" s="180"/>
      <c r="S184" s="86"/>
      <c r="T184" s="180" t="s">
        <v>4</v>
      </c>
      <c r="U184" s="180"/>
      <c r="V184" s="86"/>
      <c r="W184" s="89" t="s">
        <v>6</v>
      </c>
      <c r="X184" s="206" t="s">
        <v>17</v>
      </c>
      <c r="Y184" s="207"/>
      <c r="Z184" s="218"/>
      <c r="AA184" s="121" t="s">
        <v>4</v>
      </c>
      <c r="AB184" s="221"/>
      <c r="AC184" s="121" t="s">
        <v>6</v>
      </c>
      <c r="AD184" s="122"/>
      <c r="AE184" s="71" t="str">
        <f>IF(AD184="承認",I184,"")</f>
        <v/>
      </c>
      <c r="AF184" s="72" t="s">
        <v>4</v>
      </c>
      <c r="AG184" s="73" t="str">
        <f>IF(AD184="承認",M184,"")</f>
        <v/>
      </c>
      <c r="AH184" s="72" t="s">
        <v>6</v>
      </c>
      <c r="AI184" s="72" t="s">
        <v>16</v>
      </c>
      <c r="AJ184" s="73" t="str">
        <f>IF(AD184="承認",S184,"")</f>
        <v/>
      </c>
      <c r="AK184" s="74" t="s">
        <v>4</v>
      </c>
      <c r="AL184" s="73" t="str">
        <f>IF(AD184="承認",V184,"")</f>
        <v/>
      </c>
      <c r="AM184" s="75" t="s">
        <v>6</v>
      </c>
      <c r="AN184" s="200" t="s">
        <v>17</v>
      </c>
      <c r="AO184" s="201"/>
      <c r="AP184" s="144"/>
      <c r="AQ184" s="145"/>
      <c r="AR184" s="145"/>
      <c r="AS184" s="101" t="s">
        <v>6</v>
      </c>
      <c r="AT184" s="142">
        <f t="shared" ref="AT184" si="370">IF(AT182-AP185&lt;0,AT181-AP184-1,AT181-AP184)</f>
        <v>15</v>
      </c>
      <c r="AU184" s="143"/>
      <c r="AV184" s="143"/>
      <c r="AW184" s="96" t="s">
        <v>6</v>
      </c>
      <c r="AX184" s="148"/>
      <c r="AY184" s="149"/>
      <c r="AZ184" s="150"/>
      <c r="BA184" s="127" t="str">
        <f t="shared" ref="BA184" si="371">IF(AP185&gt;$AQ$9,"時間単位年休１日の時間数よりも大きい時間数が入力されています。","")</f>
        <v/>
      </c>
      <c r="BB184" s="128"/>
      <c r="BC184" s="128"/>
      <c r="BD184" s="128"/>
      <c r="BE184" s="128"/>
      <c r="BF184" s="128"/>
      <c r="BG184" s="128"/>
      <c r="BH184" s="128"/>
      <c r="BI184" s="128"/>
      <c r="BJ184" s="129"/>
      <c r="BK184" s="82"/>
      <c r="BL184" s="82"/>
      <c r="BM184" s="82"/>
      <c r="BN184" s="82"/>
      <c r="BO184" s="53"/>
      <c r="BP184" s="12"/>
      <c r="BQ184" s="12"/>
      <c r="BR184" s="12"/>
      <c r="BS184" s="12"/>
      <c r="BT184" s="12"/>
      <c r="BU184" s="12"/>
      <c r="BV184" s="12"/>
      <c r="BW184" s="12"/>
      <c r="BX184" s="12"/>
      <c r="BY184" s="12"/>
      <c r="BZ184" s="12"/>
      <c r="CA184" s="50"/>
      <c r="CB184" s="50"/>
      <c r="CC184" s="50"/>
      <c r="CD184" s="17"/>
      <c r="CE184" s="18"/>
      <c r="CG184" s="19">
        <f>SUMPRODUCT(AT94,$CI$7)+AT96</f>
        <v>105</v>
      </c>
      <c r="CH184" s="19">
        <f>IF(E184="",E186,SUMPRODUCT(E184,$CI$7)+E186)</f>
        <v>0</v>
      </c>
      <c r="CI184" s="10">
        <f>SUM(CG184,-CH184)</f>
        <v>105</v>
      </c>
      <c r="CJ184" s="19">
        <f>SUMPRODUCT(CI184,1/$CI$7)</f>
        <v>15</v>
      </c>
      <c r="CK184" s="10">
        <f>ROUNDDOWN(CJ184,0)</f>
        <v>15</v>
      </c>
      <c r="CL184" s="19">
        <f>MOD(CI184,$CI$7)</f>
        <v>0</v>
      </c>
      <c r="CM184" s="10"/>
      <c r="CN184" s="11">
        <f>IF(A184="計画的付与",CH184,0)</f>
        <v>0</v>
      </c>
      <c r="CO184" s="10">
        <f>IF(A184="計画的付与",AP184,0)</f>
        <v>0</v>
      </c>
      <c r="CV184"/>
    </row>
    <row r="185" spans="1:100" ht="83.25" hidden="1" customHeight="1" x14ac:dyDescent="0.15">
      <c r="A185" s="175"/>
      <c r="B185" s="176"/>
      <c r="C185" s="176"/>
      <c r="D185" s="176"/>
      <c r="E185" s="176"/>
      <c r="F185" s="176"/>
      <c r="G185" s="176"/>
      <c r="H185" s="181" t="s">
        <v>8</v>
      </c>
      <c r="I185" s="185"/>
      <c r="J185" s="186"/>
      <c r="K185" s="180" t="s">
        <v>4</v>
      </c>
      <c r="L185" s="180"/>
      <c r="M185" s="186"/>
      <c r="N185" s="186"/>
      <c r="O185" s="186"/>
      <c r="P185" s="87" t="s">
        <v>6</v>
      </c>
      <c r="Q185" s="209"/>
      <c r="R185" s="210"/>
      <c r="S185" s="88" t="s">
        <v>14</v>
      </c>
      <c r="T185" s="186"/>
      <c r="U185" s="232"/>
      <c r="V185" s="232"/>
      <c r="W185" s="89" t="s">
        <v>15</v>
      </c>
      <c r="X185" s="206" t="s">
        <v>16</v>
      </c>
      <c r="Y185" s="211"/>
      <c r="Z185" s="219"/>
      <c r="AA185" s="146"/>
      <c r="AB185" s="222"/>
      <c r="AC185" s="123"/>
      <c r="AD185" s="124"/>
      <c r="AE185" s="76" t="str">
        <f>IF(AD184="承認",I185,"")</f>
        <v/>
      </c>
      <c r="AF185" s="93" t="s">
        <v>4</v>
      </c>
      <c r="AG185" s="90" t="str">
        <f>IF(AD184="承認",M185,"")</f>
        <v/>
      </c>
      <c r="AH185" s="93" t="s">
        <v>6</v>
      </c>
      <c r="AI185" s="90" t="str">
        <f>IF(AD184="承認",Q185,"")</f>
        <v/>
      </c>
      <c r="AJ185" s="77" t="s">
        <v>14</v>
      </c>
      <c r="AK185" s="202" t="str">
        <f>IF(AD184="承認",T185,"")</f>
        <v/>
      </c>
      <c r="AL185" s="203"/>
      <c r="AM185" s="94" t="s">
        <v>15</v>
      </c>
      <c r="AN185" s="136" t="s">
        <v>16</v>
      </c>
      <c r="AO185" s="137"/>
      <c r="AP185" s="191"/>
      <c r="AQ185" s="121"/>
      <c r="AR185" s="121"/>
      <c r="AS185" s="211" t="s">
        <v>8</v>
      </c>
      <c r="AT185" s="196">
        <f t="shared" ref="AT185" si="372">CB186</f>
        <v>0</v>
      </c>
      <c r="AU185" s="197"/>
      <c r="AV185" s="67"/>
      <c r="AW185" s="212" t="s">
        <v>8</v>
      </c>
      <c r="AX185" s="151"/>
      <c r="AY185" s="152"/>
      <c r="AZ185" s="153"/>
      <c r="BA185" s="130"/>
      <c r="BB185" s="131"/>
      <c r="BC185" s="131"/>
      <c r="BD185" s="131"/>
      <c r="BE185" s="131"/>
      <c r="BF185" s="131"/>
      <c r="BG185" s="131"/>
      <c r="BH185" s="131"/>
      <c r="BI185" s="131"/>
      <c r="BJ185" s="132"/>
      <c r="BK185" s="82"/>
      <c r="BL185" s="82"/>
      <c r="BM185" s="82"/>
      <c r="BN185" s="82"/>
      <c r="BO185" s="54"/>
      <c r="BP185" s="12"/>
      <c r="BQ185" s="12"/>
      <c r="BR185" s="12"/>
      <c r="BS185" s="12"/>
      <c r="BT185" s="12"/>
      <c r="BU185" s="12"/>
      <c r="BV185" s="12"/>
      <c r="BW185" s="12"/>
      <c r="BX185" s="12"/>
      <c r="BY185" s="12"/>
      <c r="BZ185" s="12"/>
      <c r="CA185" s="50"/>
      <c r="CB185" s="50"/>
      <c r="CC185" s="50"/>
      <c r="CD185" s="50"/>
      <c r="CE185" s="18"/>
      <c r="CG185" s="51"/>
      <c r="CH185" s="51"/>
      <c r="CI185" s="51"/>
      <c r="CJ185" s="51"/>
      <c r="CK185" s="51"/>
      <c r="CL185" s="51"/>
      <c r="CM185" s="51"/>
      <c r="CN185" s="49"/>
      <c r="CO185" s="51"/>
      <c r="CV185"/>
    </row>
    <row r="186" spans="1:100" ht="83.25" hidden="1" customHeight="1" x14ac:dyDescent="0.15">
      <c r="A186" s="177"/>
      <c r="B186" s="178"/>
      <c r="C186" s="178"/>
      <c r="D186" s="178"/>
      <c r="E186" s="178"/>
      <c r="F186" s="178"/>
      <c r="G186" s="178"/>
      <c r="H186" s="182"/>
      <c r="I186" s="231"/>
      <c r="J186" s="187"/>
      <c r="K186" s="179" t="s">
        <v>4</v>
      </c>
      <c r="L186" s="179"/>
      <c r="M186" s="187"/>
      <c r="N186" s="187"/>
      <c r="O186" s="187"/>
      <c r="P186" s="94" t="s">
        <v>6</v>
      </c>
      <c r="Q186" s="187"/>
      <c r="R186" s="188"/>
      <c r="S186" s="91" t="s">
        <v>14</v>
      </c>
      <c r="T186" s="187"/>
      <c r="U186" s="188"/>
      <c r="V186" s="188"/>
      <c r="W186" s="70" t="s">
        <v>15</v>
      </c>
      <c r="X186" s="189" t="s">
        <v>17</v>
      </c>
      <c r="Y186" s="190"/>
      <c r="Z186" s="220"/>
      <c r="AA186" s="147"/>
      <c r="AB186" s="223"/>
      <c r="AC186" s="125"/>
      <c r="AD186" s="126"/>
      <c r="AE186" s="78" t="str">
        <f>IF(AD184="承認",I186,"")</f>
        <v/>
      </c>
      <c r="AF186" s="93" t="s">
        <v>4</v>
      </c>
      <c r="AG186" s="98" t="str">
        <f>IF(AD184="承認",M186,"")</f>
        <v/>
      </c>
      <c r="AH186" s="93" t="s">
        <v>6</v>
      </c>
      <c r="AI186" s="92" t="str">
        <f>IF(AD184="承認",Q186,"")</f>
        <v/>
      </c>
      <c r="AJ186" s="79" t="s">
        <v>14</v>
      </c>
      <c r="AK186" s="204" t="str">
        <f>IF(AD184="承認",T186,"")</f>
        <v/>
      </c>
      <c r="AL186" s="205"/>
      <c r="AM186" s="94" t="s">
        <v>15</v>
      </c>
      <c r="AN186" s="136" t="s">
        <v>17</v>
      </c>
      <c r="AO186" s="137"/>
      <c r="AP186" s="192"/>
      <c r="AQ186" s="147"/>
      <c r="AR186" s="147"/>
      <c r="AS186" s="190"/>
      <c r="AT186" s="192"/>
      <c r="AU186" s="147"/>
      <c r="AV186" s="68">
        <f t="shared" ref="AV186" si="373">CC186</f>
        <v>0</v>
      </c>
      <c r="AW186" s="190"/>
      <c r="AX186" s="154"/>
      <c r="AY186" s="155"/>
      <c r="AZ186" s="156"/>
      <c r="BA186" s="133"/>
      <c r="BB186" s="134"/>
      <c r="BC186" s="134"/>
      <c r="BD186" s="134"/>
      <c r="BE186" s="134"/>
      <c r="BF186" s="134"/>
      <c r="BG186" s="134"/>
      <c r="BH186" s="134"/>
      <c r="BI186" s="134"/>
      <c r="BJ186" s="135"/>
      <c r="BK186" s="82"/>
      <c r="BL186" s="82"/>
      <c r="BM186" s="82"/>
      <c r="BN186" s="82"/>
      <c r="BO186" s="53"/>
      <c r="BP186" s="12"/>
      <c r="BQ186" s="12"/>
      <c r="BR186" s="12"/>
      <c r="BS186" s="12"/>
      <c r="BT186" s="12"/>
      <c r="BU186" s="12"/>
      <c r="BV186" s="12"/>
      <c r="BW186" s="12"/>
      <c r="BX186" s="12"/>
      <c r="BY186" s="12"/>
      <c r="BZ186" s="7">
        <f>IF(AT182+AV183/60-AP185&lt;0,AT182+$CI$7+AV183/60-AP185,AT182+AV183/60-AP185)</f>
        <v>0</v>
      </c>
      <c r="CA186" s="8">
        <f t="shared" ref="CA186" si="374">SUMPRODUCT(BZ186,60)</f>
        <v>0</v>
      </c>
      <c r="CB186">
        <f t="shared" ref="CB186" si="375">ROUNDDOWN(BZ186,0)</f>
        <v>0</v>
      </c>
      <c r="CC186" s="8">
        <f t="shared" ref="CC186" si="376">MOD(CA186,60)</f>
        <v>0</v>
      </c>
      <c r="CD186" s="17"/>
      <c r="CE186" s="18"/>
      <c r="CG186" s="19"/>
      <c r="CH186" s="19"/>
      <c r="CI186" s="10"/>
      <c r="CJ186" s="19"/>
      <c r="CL186" s="19"/>
      <c r="CO186" s="10"/>
      <c r="CV186"/>
    </row>
    <row r="187" spans="1:100" ht="83.25" hidden="1" customHeight="1" x14ac:dyDescent="0.15">
      <c r="A187" s="173"/>
      <c r="B187" s="174"/>
      <c r="C187" s="174"/>
      <c r="D187" s="174"/>
      <c r="E187" s="174"/>
      <c r="F187" s="174"/>
      <c r="G187" s="174"/>
      <c r="H187" s="105" t="s">
        <v>6</v>
      </c>
      <c r="I187" s="183"/>
      <c r="J187" s="184"/>
      <c r="K187" s="180" t="s">
        <v>4</v>
      </c>
      <c r="L187" s="180"/>
      <c r="M187" s="224"/>
      <c r="N187" s="184"/>
      <c r="O187" s="184"/>
      <c r="P187" s="87" t="s">
        <v>6</v>
      </c>
      <c r="Q187" s="180" t="s">
        <v>16</v>
      </c>
      <c r="R187" s="180"/>
      <c r="S187" s="86"/>
      <c r="T187" s="180" t="s">
        <v>4</v>
      </c>
      <c r="U187" s="180"/>
      <c r="V187" s="86"/>
      <c r="W187" s="89" t="s">
        <v>6</v>
      </c>
      <c r="X187" s="206" t="s">
        <v>17</v>
      </c>
      <c r="Y187" s="207"/>
      <c r="Z187" s="218"/>
      <c r="AA187" s="121" t="s">
        <v>4</v>
      </c>
      <c r="AB187" s="221"/>
      <c r="AC187" s="121" t="s">
        <v>6</v>
      </c>
      <c r="AD187" s="122"/>
      <c r="AE187" s="71" t="str">
        <f>IF(AD187="承認",I187,"")</f>
        <v/>
      </c>
      <c r="AF187" s="72" t="s">
        <v>4</v>
      </c>
      <c r="AG187" s="73" t="str">
        <f>IF(AD187="承認",M187,"")</f>
        <v/>
      </c>
      <c r="AH187" s="72" t="s">
        <v>6</v>
      </c>
      <c r="AI187" s="72" t="s">
        <v>16</v>
      </c>
      <c r="AJ187" s="73" t="str">
        <f>IF(AD187="承認",S187,"")</f>
        <v/>
      </c>
      <c r="AK187" s="74" t="s">
        <v>4</v>
      </c>
      <c r="AL187" s="73" t="str">
        <f>IF(AD187="承認",V187,"")</f>
        <v/>
      </c>
      <c r="AM187" s="75" t="s">
        <v>6</v>
      </c>
      <c r="AN187" s="200" t="s">
        <v>17</v>
      </c>
      <c r="AO187" s="201"/>
      <c r="AP187" s="144"/>
      <c r="AQ187" s="145"/>
      <c r="AR187" s="145"/>
      <c r="AS187" s="101" t="s">
        <v>6</v>
      </c>
      <c r="AT187" s="142">
        <f t="shared" ref="AT187" si="377">IF(AT185-AP188&lt;0,AT184-AP187-1,AT184-AP187)</f>
        <v>15</v>
      </c>
      <c r="AU187" s="143"/>
      <c r="AV187" s="143"/>
      <c r="AW187" s="96" t="s">
        <v>6</v>
      </c>
      <c r="AX187" s="148"/>
      <c r="AY187" s="149"/>
      <c r="AZ187" s="150"/>
      <c r="BA187" s="127" t="str">
        <f t="shared" ref="BA187" si="378">IF(AP188&gt;$AQ$9,"時間単位年休１日の時間数よりも大きい時間数が入力されています。","")</f>
        <v/>
      </c>
      <c r="BB187" s="128"/>
      <c r="BC187" s="128"/>
      <c r="BD187" s="128"/>
      <c r="BE187" s="128"/>
      <c r="BF187" s="128"/>
      <c r="BG187" s="128"/>
      <c r="BH187" s="128"/>
      <c r="BI187" s="128"/>
      <c r="BJ187" s="129"/>
      <c r="BK187" s="82"/>
      <c r="BL187" s="82"/>
      <c r="BM187" s="82"/>
      <c r="BN187" s="82"/>
      <c r="BO187" s="53"/>
      <c r="BP187" s="12"/>
      <c r="BQ187" s="12"/>
      <c r="BR187" s="12"/>
      <c r="BS187" s="12"/>
      <c r="BT187" s="12"/>
      <c r="BU187" s="12"/>
      <c r="BV187" s="12"/>
      <c r="BW187" s="12"/>
      <c r="BX187" s="12"/>
      <c r="BY187" s="12"/>
      <c r="BZ187" s="12"/>
      <c r="CA187" s="50"/>
      <c r="CB187" s="50"/>
      <c r="CC187" s="50"/>
      <c r="CD187" s="17"/>
      <c r="CE187" s="18"/>
      <c r="CG187" s="19">
        <f>SUMPRODUCT(AT184,$CI$7)+AT186</f>
        <v>105</v>
      </c>
      <c r="CH187" s="19">
        <f>IF(E187="",E189,SUMPRODUCT(E187,$CI$7)+E189)</f>
        <v>0</v>
      </c>
      <c r="CI187" s="10">
        <f>SUM(CG187,-CH187)</f>
        <v>105</v>
      </c>
      <c r="CJ187" s="19">
        <f>SUMPRODUCT(CI187,1/$CI$7)</f>
        <v>15</v>
      </c>
      <c r="CK187" s="10">
        <f>ROUNDDOWN(CJ187,0)</f>
        <v>15</v>
      </c>
      <c r="CL187" s="19">
        <f>MOD(CI187,$CI$7)</f>
        <v>0</v>
      </c>
      <c r="CM187" s="10"/>
      <c r="CN187" s="11">
        <f>IF(A187="計画的付与",CH187,0)</f>
        <v>0</v>
      </c>
      <c r="CO187" s="10">
        <f>IF(A187="計画的付与",AP187,0)</f>
        <v>0</v>
      </c>
      <c r="CV187"/>
    </row>
    <row r="188" spans="1:100" ht="83.25" hidden="1" customHeight="1" x14ac:dyDescent="0.15">
      <c r="A188" s="175"/>
      <c r="B188" s="176"/>
      <c r="C188" s="176"/>
      <c r="D188" s="176"/>
      <c r="E188" s="176"/>
      <c r="F188" s="176"/>
      <c r="G188" s="176"/>
      <c r="H188" s="181" t="s">
        <v>8</v>
      </c>
      <c r="I188" s="185"/>
      <c r="J188" s="186"/>
      <c r="K188" s="180" t="s">
        <v>4</v>
      </c>
      <c r="L188" s="180"/>
      <c r="M188" s="186"/>
      <c r="N188" s="186"/>
      <c r="O188" s="186"/>
      <c r="P188" s="87" t="s">
        <v>6</v>
      </c>
      <c r="Q188" s="209"/>
      <c r="R188" s="210"/>
      <c r="S188" s="88" t="s">
        <v>14</v>
      </c>
      <c r="T188" s="186"/>
      <c r="U188" s="232"/>
      <c r="V188" s="232"/>
      <c r="W188" s="89" t="s">
        <v>15</v>
      </c>
      <c r="X188" s="206" t="s">
        <v>16</v>
      </c>
      <c r="Y188" s="211"/>
      <c r="Z188" s="219"/>
      <c r="AA188" s="146"/>
      <c r="AB188" s="222"/>
      <c r="AC188" s="123"/>
      <c r="AD188" s="124"/>
      <c r="AE188" s="76" t="str">
        <f>IF(AD187="承認",I188,"")</f>
        <v/>
      </c>
      <c r="AF188" s="93" t="s">
        <v>4</v>
      </c>
      <c r="AG188" s="90" t="str">
        <f>IF(AD187="承認",M188,"")</f>
        <v/>
      </c>
      <c r="AH188" s="93" t="s">
        <v>6</v>
      </c>
      <c r="AI188" s="90" t="str">
        <f>IF(AD187="承認",Q188,"")</f>
        <v/>
      </c>
      <c r="AJ188" s="77" t="s">
        <v>14</v>
      </c>
      <c r="AK188" s="202" t="str">
        <f>IF(AD187="承認",T188,"")</f>
        <v/>
      </c>
      <c r="AL188" s="203"/>
      <c r="AM188" s="94" t="s">
        <v>15</v>
      </c>
      <c r="AN188" s="136" t="s">
        <v>16</v>
      </c>
      <c r="AO188" s="137"/>
      <c r="AP188" s="191"/>
      <c r="AQ188" s="121"/>
      <c r="AR188" s="121"/>
      <c r="AS188" s="211" t="s">
        <v>8</v>
      </c>
      <c r="AT188" s="196">
        <f t="shared" ref="AT188" si="379">CB189</f>
        <v>0</v>
      </c>
      <c r="AU188" s="197"/>
      <c r="AV188" s="67"/>
      <c r="AW188" s="212" t="s">
        <v>8</v>
      </c>
      <c r="AX188" s="151"/>
      <c r="AY188" s="152"/>
      <c r="AZ188" s="153"/>
      <c r="BA188" s="130"/>
      <c r="BB188" s="131"/>
      <c r="BC188" s="131"/>
      <c r="BD188" s="131"/>
      <c r="BE188" s="131"/>
      <c r="BF188" s="131"/>
      <c r="BG188" s="131"/>
      <c r="BH188" s="131"/>
      <c r="BI188" s="131"/>
      <c r="BJ188" s="132"/>
      <c r="BK188" s="82"/>
      <c r="BL188" s="82"/>
      <c r="BM188" s="82"/>
      <c r="BN188" s="82"/>
      <c r="BO188" s="54"/>
      <c r="BP188" s="12"/>
      <c r="BQ188" s="12"/>
      <c r="BR188" s="12"/>
      <c r="BS188" s="12"/>
      <c r="BT188" s="12"/>
      <c r="BU188" s="12"/>
      <c r="BV188" s="12"/>
      <c r="BW188" s="12"/>
      <c r="BX188" s="12"/>
      <c r="BY188" s="12"/>
      <c r="BZ188" s="12"/>
      <c r="CA188" s="50"/>
      <c r="CB188" s="50"/>
      <c r="CC188" s="50"/>
      <c r="CD188" s="50"/>
      <c r="CE188" s="18"/>
      <c r="CG188" s="51"/>
      <c r="CH188" s="51"/>
      <c r="CI188" s="51"/>
      <c r="CJ188" s="51"/>
      <c r="CK188" s="51"/>
      <c r="CL188" s="51"/>
      <c r="CM188" s="51"/>
      <c r="CN188" s="49"/>
      <c r="CO188" s="51"/>
      <c r="CV188"/>
    </row>
    <row r="189" spans="1:100" ht="83.25" hidden="1" customHeight="1" thickBot="1" x14ac:dyDescent="0.2">
      <c r="A189" s="177"/>
      <c r="B189" s="178"/>
      <c r="C189" s="178"/>
      <c r="D189" s="178"/>
      <c r="E189" s="178"/>
      <c r="F189" s="178"/>
      <c r="G189" s="178"/>
      <c r="H189" s="182"/>
      <c r="I189" s="231"/>
      <c r="J189" s="187"/>
      <c r="K189" s="179" t="s">
        <v>4</v>
      </c>
      <c r="L189" s="179"/>
      <c r="M189" s="187"/>
      <c r="N189" s="187"/>
      <c r="O189" s="187"/>
      <c r="P189" s="94" t="s">
        <v>6</v>
      </c>
      <c r="Q189" s="187"/>
      <c r="R189" s="188"/>
      <c r="S189" s="91" t="s">
        <v>14</v>
      </c>
      <c r="T189" s="187"/>
      <c r="U189" s="188"/>
      <c r="V189" s="188"/>
      <c r="W189" s="70" t="s">
        <v>15</v>
      </c>
      <c r="X189" s="189" t="s">
        <v>17</v>
      </c>
      <c r="Y189" s="190"/>
      <c r="Z189" s="220"/>
      <c r="AA189" s="147"/>
      <c r="AB189" s="223"/>
      <c r="AC189" s="125"/>
      <c r="AD189" s="126"/>
      <c r="AE189" s="78" t="str">
        <f>IF(AD187="承認",I189,"")</f>
        <v/>
      </c>
      <c r="AF189" s="93" t="s">
        <v>4</v>
      </c>
      <c r="AG189" s="98" t="str">
        <f>IF(AD187="承認",M189,"")</f>
        <v/>
      </c>
      <c r="AH189" s="93" t="s">
        <v>6</v>
      </c>
      <c r="AI189" s="92" t="str">
        <f>IF(AD187="承認",Q189,"")</f>
        <v/>
      </c>
      <c r="AJ189" s="79" t="s">
        <v>14</v>
      </c>
      <c r="AK189" s="204" t="str">
        <f>IF(AD187="承認",T189,"")</f>
        <v/>
      </c>
      <c r="AL189" s="205"/>
      <c r="AM189" s="94" t="s">
        <v>15</v>
      </c>
      <c r="AN189" s="136" t="s">
        <v>17</v>
      </c>
      <c r="AO189" s="137"/>
      <c r="AP189" s="192"/>
      <c r="AQ189" s="147"/>
      <c r="AR189" s="147"/>
      <c r="AS189" s="190"/>
      <c r="AT189" s="334"/>
      <c r="AU189" s="335"/>
      <c r="AV189" s="68">
        <f t="shared" ref="AV189" si="380">CC189</f>
        <v>0</v>
      </c>
      <c r="AW189" s="190"/>
      <c r="AX189" s="154"/>
      <c r="AY189" s="155"/>
      <c r="AZ189" s="156"/>
      <c r="BA189" s="133"/>
      <c r="BB189" s="134"/>
      <c r="BC189" s="134"/>
      <c r="BD189" s="134"/>
      <c r="BE189" s="134"/>
      <c r="BF189" s="134"/>
      <c r="BG189" s="134"/>
      <c r="BH189" s="134"/>
      <c r="BI189" s="134"/>
      <c r="BJ189" s="135"/>
      <c r="BK189" s="82"/>
      <c r="BL189" s="82"/>
      <c r="BM189" s="82"/>
      <c r="BN189" s="82"/>
      <c r="BO189" s="69"/>
      <c r="BP189" s="12"/>
      <c r="BQ189" s="12"/>
      <c r="BR189" s="12"/>
      <c r="BS189" s="12"/>
      <c r="BT189" s="12"/>
      <c r="BU189" s="12"/>
      <c r="BV189" s="12"/>
      <c r="BW189" s="12"/>
      <c r="BX189" s="12"/>
      <c r="BY189" s="12"/>
      <c r="BZ189" s="7">
        <f>IF(AT185+AV186/60-AP188&lt;0,AT185+$CI$7+AV186/60-AP188,AT185+AV186/60-AP188)</f>
        <v>0</v>
      </c>
      <c r="CA189" s="8">
        <f t="shared" ref="CA189" si="381">SUMPRODUCT(BZ189,60)</f>
        <v>0</v>
      </c>
      <c r="CB189">
        <f t="shared" ref="CB189" si="382">ROUNDDOWN(BZ189,0)</f>
        <v>0</v>
      </c>
      <c r="CC189" s="8">
        <f t="shared" ref="CC189" si="383">MOD(CA189,60)</f>
        <v>0</v>
      </c>
      <c r="CD189" s="17"/>
      <c r="CE189" s="18"/>
      <c r="CG189" s="19"/>
      <c r="CH189" s="19"/>
      <c r="CI189" s="10"/>
      <c r="CJ189" s="19"/>
      <c r="CL189" s="19"/>
      <c r="CO189" s="10"/>
      <c r="CV189"/>
    </row>
    <row r="190" spans="1:100" ht="53.25" customHeight="1" x14ac:dyDescent="0.15">
      <c r="A190" s="321" t="s">
        <v>18</v>
      </c>
      <c r="B190" s="322"/>
      <c r="C190" s="322"/>
      <c r="D190" s="322"/>
      <c r="E190" s="322"/>
      <c r="F190" s="322"/>
      <c r="G190" s="322"/>
      <c r="H190" s="322"/>
      <c r="I190" s="322"/>
      <c r="J190" s="322"/>
      <c r="K190" s="322"/>
      <c r="L190" s="322"/>
      <c r="M190" s="322"/>
      <c r="N190" s="322"/>
      <c r="O190" s="322"/>
      <c r="P190" s="322"/>
      <c r="Q190" s="322"/>
      <c r="R190" s="322"/>
      <c r="S190" s="322"/>
      <c r="T190" s="322"/>
      <c r="U190" s="325">
        <f>SUM(BP190+ROUNDDOWN(BP191/$CI$7,0))</f>
        <v>0</v>
      </c>
      <c r="V190" s="326"/>
      <c r="W190" s="326"/>
      <c r="X190" s="326"/>
      <c r="Y190" s="102" t="s">
        <v>6</v>
      </c>
      <c r="Z190" s="111" t="str">
        <f>IF(SUM(SUMPRODUCT($AC$7,$CI$7),AC10,AC12/60)&lt;SUM(SUMPRODUCT(U190,$CI$7),$U$191),"有給休暇の残日数がありません。","")</f>
        <v/>
      </c>
      <c r="AA190" s="112"/>
      <c r="AB190" s="112"/>
      <c r="AC190" s="112"/>
      <c r="AD190" s="112"/>
      <c r="AE190" s="112"/>
      <c r="AF190" s="112"/>
      <c r="AG190" s="112"/>
      <c r="AH190" s="112"/>
      <c r="AI190" s="112"/>
      <c r="AJ190" s="112"/>
      <c r="AK190" s="112"/>
      <c r="AL190" s="112"/>
      <c r="AM190" s="112"/>
      <c r="AN190" s="112"/>
      <c r="AO190" s="112"/>
      <c r="AP190" s="112"/>
      <c r="AQ190" s="112"/>
      <c r="AR190" s="112"/>
      <c r="AS190" s="112"/>
      <c r="AT190" s="112"/>
      <c r="AU190" s="112"/>
      <c r="AV190" s="112"/>
      <c r="AW190" s="112"/>
      <c r="AX190" s="112"/>
      <c r="AY190" s="112"/>
      <c r="AZ190" s="112"/>
      <c r="BA190" s="112"/>
      <c r="BB190" s="112"/>
      <c r="BC190" s="112"/>
      <c r="BD190" s="112"/>
      <c r="BE190" s="112"/>
      <c r="BF190" s="112"/>
      <c r="BG190" s="112"/>
      <c r="BH190" s="112"/>
      <c r="BI190" s="112"/>
      <c r="BJ190" s="113"/>
      <c r="BK190" s="61"/>
      <c r="BL190" s="61"/>
      <c r="BM190" s="61"/>
      <c r="BN190" s="61"/>
      <c r="BO190" s="59"/>
      <c r="BP190" s="10">
        <f>SUM(AP19+AP22+AP25+AP28+AP31+AP34+AP37+AP40+AP43+AP46+AP49+AP52+AP55+AP58+AP61+AP64+AP67+AP70+AP73+AP76+AP79+AP82+AP85+AP88+AP91+AP94+AP97+AP100+AP103+AP106+AP109+AP112+AP115+AP118+AP121+AP124+AP126+AP129+AP132+AP135+AP138+AP141+AP144+AP147+AP150+AP153+AP156+AP159+AP162+AP165+AP169+AP172+AP175+AP178+AP181+AP184+AP187)</f>
        <v>0</v>
      </c>
      <c r="BQ190" s="58"/>
      <c r="BR190" s="58"/>
      <c r="BS190" s="58"/>
      <c r="BT190" s="58"/>
      <c r="BU190" s="58"/>
      <c r="BV190" s="58"/>
      <c r="BW190" s="58"/>
      <c r="BX190" s="58"/>
      <c r="BY190" s="58"/>
      <c r="BZ190" s="10"/>
      <c r="CA190" s="10"/>
      <c r="CB190" s="10"/>
      <c r="CC190" s="10"/>
      <c r="CD190" s="10"/>
      <c r="CN190" s="10"/>
      <c r="CV190"/>
    </row>
    <row r="191" spans="1:100" ht="53.25" customHeight="1" thickBot="1" x14ac:dyDescent="0.2">
      <c r="A191" s="323"/>
      <c r="B191" s="324"/>
      <c r="C191" s="324"/>
      <c r="D191" s="324"/>
      <c r="E191" s="324"/>
      <c r="F191" s="324"/>
      <c r="G191" s="324"/>
      <c r="H191" s="324"/>
      <c r="I191" s="324"/>
      <c r="J191" s="324"/>
      <c r="K191" s="324"/>
      <c r="L191" s="324"/>
      <c r="M191" s="324"/>
      <c r="N191" s="324"/>
      <c r="O191" s="324"/>
      <c r="P191" s="324"/>
      <c r="Q191" s="324"/>
      <c r="R191" s="324"/>
      <c r="S191" s="324"/>
      <c r="T191" s="324"/>
      <c r="U191" s="140" t="str">
        <f>TEXT(MOD(BP191,$CI$7)/24,"[h]:mm")</f>
        <v>0:00</v>
      </c>
      <c r="V191" s="141"/>
      <c r="W191" s="141"/>
      <c r="X191" s="141"/>
      <c r="Y191" s="103" t="s">
        <v>40</v>
      </c>
      <c r="Z191" s="114"/>
      <c r="AA191" s="115"/>
      <c r="AB191" s="115"/>
      <c r="AC191" s="115"/>
      <c r="AD191" s="115"/>
      <c r="AE191" s="115"/>
      <c r="AF191" s="115"/>
      <c r="AG191" s="115"/>
      <c r="AH191" s="115"/>
      <c r="AI191" s="115"/>
      <c r="AJ191" s="115"/>
      <c r="AK191" s="115"/>
      <c r="AL191" s="115"/>
      <c r="AM191" s="115"/>
      <c r="AN191" s="115"/>
      <c r="AO191" s="115"/>
      <c r="AP191" s="115"/>
      <c r="AQ191" s="115"/>
      <c r="AR191" s="115"/>
      <c r="AS191" s="115"/>
      <c r="AT191" s="115"/>
      <c r="AU191" s="115"/>
      <c r="AV191" s="115"/>
      <c r="AW191" s="115"/>
      <c r="AX191" s="115"/>
      <c r="AY191" s="115"/>
      <c r="AZ191" s="115"/>
      <c r="BA191" s="115"/>
      <c r="BB191" s="115"/>
      <c r="BC191" s="115"/>
      <c r="BD191" s="115"/>
      <c r="BE191" s="115"/>
      <c r="BF191" s="115"/>
      <c r="BG191" s="115"/>
      <c r="BH191" s="115"/>
      <c r="BI191" s="115"/>
      <c r="BJ191" s="116"/>
      <c r="BK191" s="61"/>
      <c r="BL191" s="61"/>
      <c r="BM191" s="61"/>
      <c r="BN191" s="61"/>
      <c r="BO191" s="59"/>
      <c r="BP191" s="10">
        <f>SUM(AP20,AP23,AP26,AP29,AP32,AP35,AP38,AP41,AP44,AP47,AP50,AP53,AP56,AP59,AP62,AP65,AP68,AP71,AP74,AP77,AP80,AP83,AP86,AP89,AP92,AP95,AP98,AP101,AP104,AP107,AP110,AP113,AP116,AP119,AP122,AP125,AP128,AP131,AP134,AP137,AP140,AP143,AP146,AP149,AP152,AP155,AP158,AP161,AP164,AP167,AP170,AP173,AP176,AP179,AP182,AP185,AP188)</f>
        <v>0</v>
      </c>
      <c r="BQ191" s="58"/>
      <c r="BR191" s="58"/>
      <c r="BS191" s="58"/>
      <c r="BT191" s="58"/>
      <c r="BU191" s="58"/>
      <c r="BV191" s="58"/>
      <c r="BW191" s="58"/>
      <c r="BX191" s="58"/>
      <c r="BY191" s="58"/>
      <c r="BZ191" s="10"/>
      <c r="CA191" s="10"/>
      <c r="CB191" s="10"/>
      <c r="CC191" s="10"/>
      <c r="CD191" s="10"/>
      <c r="CN191" s="10"/>
      <c r="CV191"/>
    </row>
    <row r="192" spans="1:100" ht="53.25" customHeight="1" x14ac:dyDescent="0.15">
      <c r="A192" s="305" t="s">
        <v>19</v>
      </c>
      <c r="B192" s="306"/>
      <c r="C192" s="306"/>
      <c r="D192" s="306"/>
      <c r="E192" s="306"/>
      <c r="F192" s="306"/>
      <c r="G192" s="306"/>
      <c r="H192" s="306"/>
      <c r="I192" s="306"/>
      <c r="J192" s="306"/>
      <c r="K192" s="306"/>
      <c r="L192" s="306"/>
      <c r="M192" s="306"/>
      <c r="N192" s="306"/>
      <c r="O192" s="306"/>
      <c r="P192" s="306"/>
      <c r="Q192" s="306"/>
      <c r="R192" s="306"/>
      <c r="S192" s="306"/>
      <c r="T192" s="307"/>
      <c r="U192" s="314" t="s">
        <v>20</v>
      </c>
      <c r="V192" s="315"/>
      <c r="W192" s="315"/>
      <c r="X192" s="315"/>
      <c r="Y192" s="327"/>
      <c r="Z192" s="314" t="s">
        <v>21</v>
      </c>
      <c r="AA192" s="315"/>
      <c r="AB192" s="315"/>
      <c r="AC192" s="327"/>
      <c r="AD192" s="117" t="str">
        <f>IF(U193&gt;CG196,"労使協定で定める時間単位年休が取得出来る日数の上限を超えています。","")</f>
        <v/>
      </c>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3"/>
      <c r="BK192" s="61"/>
      <c r="BL192" s="61"/>
      <c r="BM192" s="61"/>
      <c r="BN192" s="61"/>
      <c r="BO192" s="59"/>
      <c r="BP192" s="10"/>
      <c r="BQ192" s="58"/>
      <c r="BR192" s="58"/>
      <c r="BS192" s="58"/>
      <c r="BT192" s="58"/>
      <c r="BU192" s="58"/>
      <c r="BV192" s="58"/>
      <c r="BW192" s="58"/>
      <c r="BX192" s="58"/>
      <c r="BY192" s="58"/>
      <c r="BZ192" s="10"/>
      <c r="CA192" s="10"/>
      <c r="CB192" s="10"/>
      <c r="CC192" s="10"/>
      <c r="CD192" s="10"/>
      <c r="CN192" s="10"/>
      <c r="CV192"/>
    </row>
    <row r="193" spans="1:100" ht="50.25" customHeight="1" x14ac:dyDescent="0.15">
      <c r="A193" s="308"/>
      <c r="B193" s="309"/>
      <c r="C193" s="309"/>
      <c r="D193" s="309"/>
      <c r="E193" s="309"/>
      <c r="F193" s="309"/>
      <c r="G193" s="309"/>
      <c r="H193" s="309"/>
      <c r="I193" s="309"/>
      <c r="J193" s="309"/>
      <c r="K193" s="309"/>
      <c r="L193" s="309"/>
      <c r="M193" s="309"/>
      <c r="N193" s="309"/>
      <c r="O193" s="309"/>
      <c r="P193" s="309"/>
      <c r="Q193" s="309"/>
      <c r="R193" s="309"/>
      <c r="S193" s="309"/>
      <c r="T193" s="310"/>
      <c r="U193" s="255">
        <f>BP191</f>
        <v>0</v>
      </c>
      <c r="V193" s="316"/>
      <c r="W193" s="316"/>
      <c r="X193" s="316"/>
      <c r="Y193" s="328" t="s">
        <v>8</v>
      </c>
      <c r="Z193" s="138">
        <f>ROUNDDOWN(U193/$CI$7,0)</f>
        <v>0</v>
      </c>
      <c r="AA193" s="139"/>
      <c r="AB193" s="139"/>
      <c r="AC193" s="106" t="s">
        <v>6</v>
      </c>
      <c r="AD193" s="118"/>
      <c r="AE193" s="119"/>
      <c r="AF193" s="119"/>
      <c r="AG193" s="119"/>
      <c r="AH193" s="119"/>
      <c r="AI193" s="119"/>
      <c r="AJ193" s="119"/>
      <c r="AK193" s="119"/>
      <c r="AL193" s="119"/>
      <c r="AM193" s="119"/>
      <c r="AN193" s="119"/>
      <c r="AO193" s="119"/>
      <c r="AP193" s="119"/>
      <c r="AQ193" s="119"/>
      <c r="AR193" s="119"/>
      <c r="AS193" s="119"/>
      <c r="AT193" s="119"/>
      <c r="AU193" s="119"/>
      <c r="AV193" s="119"/>
      <c r="AW193" s="119"/>
      <c r="AX193" s="119"/>
      <c r="AY193" s="119"/>
      <c r="AZ193" s="119"/>
      <c r="BA193" s="119"/>
      <c r="BB193" s="119"/>
      <c r="BC193" s="119"/>
      <c r="BD193" s="119"/>
      <c r="BE193" s="119"/>
      <c r="BF193" s="119"/>
      <c r="BG193" s="119"/>
      <c r="BH193" s="119"/>
      <c r="BI193" s="119"/>
      <c r="BJ193" s="120"/>
      <c r="BK193" s="61"/>
      <c r="BL193" s="61"/>
      <c r="BM193" s="61"/>
      <c r="BN193" s="61"/>
      <c r="BO193" s="59"/>
      <c r="BP193" s="10"/>
      <c r="BQ193" s="58"/>
      <c r="BR193" s="58"/>
      <c r="BS193" s="58"/>
      <c r="BT193" s="58"/>
      <c r="BU193" s="58"/>
      <c r="BV193" s="58"/>
      <c r="BW193" s="58"/>
      <c r="BX193" s="58"/>
      <c r="BY193" s="58"/>
      <c r="BZ193" s="10"/>
      <c r="CA193" s="10"/>
      <c r="CB193" s="10"/>
      <c r="CC193" s="10"/>
      <c r="CD193" s="10"/>
      <c r="CN193" s="10"/>
      <c r="CV193"/>
    </row>
    <row r="194" spans="1:100" ht="50.25" customHeight="1" thickBot="1" x14ac:dyDescent="0.35">
      <c r="A194" s="308"/>
      <c r="B194" s="309"/>
      <c r="C194" s="309"/>
      <c r="D194" s="309"/>
      <c r="E194" s="309"/>
      <c r="F194" s="309"/>
      <c r="G194" s="309"/>
      <c r="H194" s="309"/>
      <c r="I194" s="309"/>
      <c r="J194" s="309"/>
      <c r="K194" s="309"/>
      <c r="L194" s="309"/>
      <c r="M194" s="309"/>
      <c r="N194" s="309"/>
      <c r="O194" s="309"/>
      <c r="P194" s="309"/>
      <c r="Q194" s="309"/>
      <c r="R194" s="309"/>
      <c r="S194" s="309"/>
      <c r="T194" s="310"/>
      <c r="U194" s="317"/>
      <c r="V194" s="318"/>
      <c r="W194" s="318"/>
      <c r="X194" s="318"/>
      <c r="Y194" s="329"/>
      <c r="Z194" s="140" t="str">
        <f>TEXT(MOD(U193,$CI$7)/24,"[h]:mm")</f>
        <v>0:00</v>
      </c>
      <c r="AA194" s="141"/>
      <c r="AB194" s="141"/>
      <c r="AC194" s="107" t="s">
        <v>8</v>
      </c>
      <c r="AD194" s="114"/>
      <c r="AE194" s="115"/>
      <c r="AF194" s="115"/>
      <c r="AG194" s="115"/>
      <c r="AH194" s="115"/>
      <c r="AI194" s="115"/>
      <c r="AJ194" s="115"/>
      <c r="AK194" s="115"/>
      <c r="AL194" s="115"/>
      <c r="AM194" s="115"/>
      <c r="AN194" s="115"/>
      <c r="AO194" s="115"/>
      <c r="AP194" s="115"/>
      <c r="AQ194" s="115"/>
      <c r="AR194" s="115"/>
      <c r="AS194" s="115"/>
      <c r="AT194" s="115"/>
      <c r="AU194" s="115"/>
      <c r="AV194" s="115"/>
      <c r="AW194" s="115"/>
      <c r="AX194" s="115"/>
      <c r="AY194" s="115"/>
      <c r="AZ194" s="115"/>
      <c r="BA194" s="115"/>
      <c r="BB194" s="115"/>
      <c r="BC194" s="115"/>
      <c r="BD194" s="115"/>
      <c r="BE194" s="115"/>
      <c r="BF194" s="115"/>
      <c r="BG194" s="115"/>
      <c r="BH194" s="115"/>
      <c r="BI194" s="115"/>
      <c r="BJ194" s="116"/>
      <c r="BK194" s="61"/>
      <c r="BL194" s="61"/>
      <c r="BM194" s="61"/>
      <c r="BN194" s="61"/>
      <c r="BO194" s="62"/>
      <c r="BP194" s="13"/>
      <c r="BQ194" s="63"/>
      <c r="BR194" s="63"/>
      <c r="BS194" s="63"/>
      <c r="BT194" s="63"/>
      <c r="BU194" s="63"/>
      <c r="BV194" s="63"/>
      <c r="BW194" s="63"/>
      <c r="BX194" s="63"/>
      <c r="BY194" s="63"/>
      <c r="BZ194" s="13"/>
      <c r="CA194" s="13"/>
      <c r="CB194" s="13"/>
      <c r="CC194" s="13"/>
      <c r="CD194" s="13"/>
      <c r="CN194" s="10"/>
      <c r="CV194"/>
    </row>
    <row r="195" spans="1:100" ht="53.25" customHeight="1" x14ac:dyDescent="0.15">
      <c r="A195" s="305" t="s">
        <v>78</v>
      </c>
      <c r="B195" s="306"/>
      <c r="C195" s="306"/>
      <c r="D195" s="306"/>
      <c r="E195" s="306"/>
      <c r="F195" s="306"/>
      <c r="G195" s="306"/>
      <c r="H195" s="306"/>
      <c r="I195" s="306"/>
      <c r="J195" s="306"/>
      <c r="K195" s="306"/>
      <c r="L195" s="306"/>
      <c r="M195" s="306"/>
      <c r="N195" s="306"/>
      <c r="O195" s="306"/>
      <c r="P195" s="306"/>
      <c r="Q195" s="306"/>
      <c r="R195" s="306"/>
      <c r="S195" s="306"/>
      <c r="T195" s="307"/>
      <c r="U195" s="314" t="s">
        <v>21</v>
      </c>
      <c r="V195" s="315"/>
      <c r="W195" s="315"/>
      <c r="X195" s="315"/>
      <c r="Y195" s="315"/>
      <c r="Z195" s="117" t="str">
        <f>IF(U196&gt;$AQ$12,"労使協定で定める計画的付与日数を超えています。","")</f>
        <v/>
      </c>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3"/>
      <c r="BK195" s="61"/>
      <c r="BL195" s="61"/>
      <c r="BM195" s="61"/>
      <c r="BN195" s="61"/>
      <c r="BO195" s="64"/>
      <c r="BP195" s="14"/>
      <c r="BQ195" s="64"/>
      <c r="BR195" s="64"/>
      <c r="BS195" s="64"/>
      <c r="BT195" s="64"/>
      <c r="BU195" s="64"/>
      <c r="BV195" s="64"/>
      <c r="BW195" s="64"/>
      <c r="BX195" s="64"/>
      <c r="BY195" s="64"/>
      <c r="BZ195" s="14"/>
      <c r="CA195" s="14"/>
      <c r="CB195" s="14"/>
      <c r="CC195" s="14"/>
      <c r="CD195" s="14"/>
      <c r="CN195" s="10"/>
      <c r="CV195"/>
    </row>
    <row r="196" spans="1:100" ht="50.25" customHeight="1" x14ac:dyDescent="0.15">
      <c r="A196" s="308"/>
      <c r="B196" s="309"/>
      <c r="C196" s="309"/>
      <c r="D196" s="309"/>
      <c r="E196" s="309"/>
      <c r="F196" s="309"/>
      <c r="G196" s="309"/>
      <c r="H196" s="309"/>
      <c r="I196" s="309"/>
      <c r="J196" s="309"/>
      <c r="K196" s="309"/>
      <c r="L196" s="309"/>
      <c r="M196" s="309"/>
      <c r="N196" s="309"/>
      <c r="O196" s="309"/>
      <c r="P196" s="309"/>
      <c r="Q196" s="309"/>
      <c r="R196" s="309"/>
      <c r="S196" s="309"/>
      <c r="T196" s="310"/>
      <c r="U196" s="255">
        <f>CN197</f>
        <v>0</v>
      </c>
      <c r="V196" s="316"/>
      <c r="W196" s="316"/>
      <c r="X196" s="316"/>
      <c r="Y196" s="319" t="s">
        <v>6</v>
      </c>
      <c r="Z196" s="118"/>
      <c r="AA196" s="119"/>
      <c r="AB196" s="119"/>
      <c r="AC196" s="119"/>
      <c r="AD196" s="119"/>
      <c r="AE196" s="119"/>
      <c r="AF196" s="119"/>
      <c r="AG196" s="119"/>
      <c r="AH196" s="119"/>
      <c r="AI196" s="119"/>
      <c r="AJ196" s="119"/>
      <c r="AK196" s="119"/>
      <c r="AL196" s="119"/>
      <c r="AM196" s="119"/>
      <c r="AN196" s="119"/>
      <c r="AO196" s="119"/>
      <c r="AP196" s="119"/>
      <c r="AQ196" s="119"/>
      <c r="AR196" s="119"/>
      <c r="AS196" s="119"/>
      <c r="AT196" s="119"/>
      <c r="AU196" s="119"/>
      <c r="AV196" s="119"/>
      <c r="AW196" s="119"/>
      <c r="AX196" s="119"/>
      <c r="AY196" s="119"/>
      <c r="AZ196" s="119"/>
      <c r="BA196" s="119"/>
      <c r="BB196" s="119"/>
      <c r="BC196" s="119"/>
      <c r="BD196" s="119"/>
      <c r="BE196" s="119"/>
      <c r="BF196" s="119"/>
      <c r="BG196" s="119"/>
      <c r="BH196" s="119"/>
      <c r="BI196" s="119"/>
      <c r="BJ196" s="120"/>
      <c r="BK196" s="61"/>
      <c r="BL196" s="61"/>
      <c r="BM196" s="61"/>
      <c r="BN196" s="61"/>
      <c r="BO196" s="64"/>
      <c r="BP196" s="14"/>
      <c r="BQ196" s="64"/>
      <c r="BR196" s="64"/>
      <c r="BS196" s="64"/>
      <c r="BT196" s="64"/>
      <c r="BU196" s="64"/>
      <c r="BV196" s="64"/>
      <c r="BW196" s="64"/>
      <c r="BX196" s="64"/>
      <c r="BY196" s="64"/>
      <c r="BZ196" s="14"/>
      <c r="CA196" s="14"/>
      <c r="CB196" s="14"/>
      <c r="CC196" s="14"/>
      <c r="CD196" s="14"/>
      <c r="CG196">
        <f>SUMPRODUCT($CI$7,AQ10)</f>
        <v>35</v>
      </c>
      <c r="CN196" s="10"/>
      <c r="CV196"/>
    </row>
    <row r="197" spans="1:100" ht="50.25" customHeight="1" thickBot="1" x14ac:dyDescent="0.2">
      <c r="A197" s="311"/>
      <c r="B197" s="312"/>
      <c r="C197" s="312"/>
      <c r="D197" s="312"/>
      <c r="E197" s="312"/>
      <c r="F197" s="312"/>
      <c r="G197" s="312"/>
      <c r="H197" s="312"/>
      <c r="I197" s="312"/>
      <c r="J197" s="312"/>
      <c r="K197" s="312"/>
      <c r="L197" s="312"/>
      <c r="M197" s="312"/>
      <c r="N197" s="312"/>
      <c r="O197" s="312"/>
      <c r="P197" s="312"/>
      <c r="Q197" s="312"/>
      <c r="R197" s="312"/>
      <c r="S197" s="312"/>
      <c r="T197" s="313"/>
      <c r="U197" s="317"/>
      <c r="V197" s="318"/>
      <c r="W197" s="318"/>
      <c r="X197" s="318"/>
      <c r="Y197" s="320"/>
      <c r="Z197" s="114"/>
      <c r="AA197" s="115"/>
      <c r="AB197" s="115"/>
      <c r="AC197" s="115"/>
      <c r="AD197" s="115"/>
      <c r="AE197" s="115"/>
      <c r="AF197" s="115"/>
      <c r="AG197" s="115"/>
      <c r="AH197" s="115"/>
      <c r="AI197" s="115"/>
      <c r="AJ197" s="115"/>
      <c r="AK197" s="115"/>
      <c r="AL197" s="115"/>
      <c r="AM197" s="115"/>
      <c r="AN197" s="115"/>
      <c r="AO197" s="115"/>
      <c r="AP197" s="115"/>
      <c r="AQ197" s="115"/>
      <c r="AR197" s="115"/>
      <c r="AS197" s="115"/>
      <c r="AT197" s="115"/>
      <c r="AU197" s="115"/>
      <c r="AV197" s="115"/>
      <c r="AW197" s="115"/>
      <c r="AX197" s="115"/>
      <c r="AY197" s="115"/>
      <c r="AZ197" s="115"/>
      <c r="BA197" s="115"/>
      <c r="BB197" s="115"/>
      <c r="BC197" s="115"/>
      <c r="BD197" s="115"/>
      <c r="BE197" s="115"/>
      <c r="BF197" s="115"/>
      <c r="BG197" s="115"/>
      <c r="BH197" s="115"/>
      <c r="BI197" s="115"/>
      <c r="BJ197" s="116"/>
      <c r="BK197" s="61"/>
      <c r="BL197" s="61"/>
      <c r="BM197" s="61"/>
      <c r="BN197" s="61"/>
      <c r="BO197" s="14"/>
      <c r="BP197" s="14"/>
      <c r="BQ197" s="64"/>
      <c r="BR197" s="64"/>
      <c r="BS197" s="64"/>
      <c r="BT197" s="64"/>
      <c r="BU197" s="64"/>
      <c r="BV197" s="64"/>
      <c r="BW197" s="64"/>
      <c r="BX197" s="64"/>
      <c r="BY197" s="64"/>
      <c r="BZ197" s="14"/>
      <c r="CA197" s="14"/>
      <c r="CB197" s="14"/>
      <c r="CC197" s="14"/>
      <c r="CD197" s="14"/>
      <c r="CG197">
        <f>SUM(E21+E24+E27+E30+E33+E36+E39+E42+E45+E48+E51+E54+E57+E60+E63+E66+E69+E72+E75+E78+E81+E84+E87+E90+E93+E96+E99+E102+E105+E108+E111+E114+E117+E120+E123+E125+E128+E131+E134+E137+E140+E143+E146+E149+E152+E155+E158+E161+E164+E168+E168+E171+E174)</f>
        <v>0</v>
      </c>
      <c r="CM197" s="10">
        <f>SUM(CN19:CN187)</f>
        <v>0</v>
      </c>
      <c r="CN197" s="27">
        <f>SUM(CO19:CO187)</f>
        <v>0</v>
      </c>
      <c r="CV197"/>
    </row>
    <row r="198" spans="1:100" ht="30.75" x14ac:dyDescent="0.1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2"/>
      <c r="AI198" s="2"/>
      <c r="AJ198" s="2"/>
      <c r="AK198" s="2"/>
      <c r="AL198" s="2"/>
      <c r="CG198">
        <f>SUMPRODUCT($CI$7,$AQ$12)</f>
        <v>42</v>
      </c>
      <c r="CN198" s="10"/>
      <c r="CV198"/>
    </row>
    <row r="199" spans="1:100" ht="30.75" x14ac:dyDescent="0.1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6"/>
      <c r="Y199" s="15"/>
      <c r="Z199" s="15"/>
      <c r="AA199" s="15"/>
      <c r="AB199" s="15"/>
      <c r="AC199" s="15"/>
      <c r="AD199" s="15"/>
      <c r="AE199" s="15"/>
      <c r="AF199" s="15"/>
      <c r="AG199" s="15"/>
      <c r="AH199" s="2"/>
      <c r="AI199" s="2"/>
      <c r="AJ199" s="2"/>
      <c r="AK199" s="2"/>
      <c r="AL199" s="2"/>
      <c r="CN199" s="10"/>
      <c r="CV199"/>
    </row>
    <row r="200" spans="1:100" ht="30.75" x14ac:dyDescent="0.1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2"/>
      <c r="AI200" s="2"/>
      <c r="AJ200" s="2"/>
      <c r="AK200" s="2"/>
      <c r="AL200" s="2"/>
      <c r="CN200" s="10"/>
      <c r="CV200"/>
    </row>
    <row r="202" spans="1:100" x14ac:dyDescent="0.15">
      <c r="CC202" s="10"/>
    </row>
    <row r="203" spans="1:100" x14ac:dyDescent="0.15">
      <c r="CC203" s="10"/>
    </row>
    <row r="204" spans="1:100" x14ac:dyDescent="0.15">
      <c r="CC204" s="10"/>
    </row>
    <row r="205" spans="1:100" x14ac:dyDescent="0.15">
      <c r="CC205" s="10"/>
    </row>
    <row r="206" spans="1:100" x14ac:dyDescent="0.15">
      <c r="CC206" s="10"/>
    </row>
    <row r="207" spans="1:100" x14ac:dyDescent="0.15">
      <c r="CC207" s="10"/>
    </row>
    <row r="208" spans="1:100" x14ac:dyDescent="0.15">
      <c r="CC208" s="10"/>
    </row>
    <row r="209" spans="81:81" x14ac:dyDescent="0.15">
      <c r="CC209" s="10"/>
    </row>
    <row r="210" spans="81:81" x14ac:dyDescent="0.15">
      <c r="CC210" s="10"/>
    </row>
    <row r="211" spans="81:81" x14ac:dyDescent="0.15">
      <c r="CC211" s="10"/>
    </row>
    <row r="212" spans="81:81" x14ac:dyDescent="0.15">
      <c r="CC212" s="10"/>
    </row>
    <row r="213" spans="81:81" x14ac:dyDescent="0.15">
      <c r="CC213" s="10"/>
    </row>
    <row r="214" spans="81:81" x14ac:dyDescent="0.15">
      <c r="CC214" s="10"/>
    </row>
    <row r="215" spans="81:81" x14ac:dyDescent="0.15">
      <c r="CC215" s="10"/>
    </row>
    <row r="216" spans="81:81" x14ac:dyDescent="0.15">
      <c r="CC216" s="10"/>
    </row>
    <row r="217" spans="81:81" x14ac:dyDescent="0.15">
      <c r="CC217" s="10"/>
    </row>
    <row r="218" spans="81:81" x14ac:dyDescent="0.15">
      <c r="CC218" s="10"/>
    </row>
    <row r="219" spans="81:81" x14ac:dyDescent="0.15">
      <c r="CC219" s="10"/>
    </row>
    <row r="220" spans="81:81" x14ac:dyDescent="0.15">
      <c r="CC220" s="10"/>
    </row>
    <row r="221" spans="81:81" x14ac:dyDescent="0.15">
      <c r="CC221" s="10"/>
    </row>
    <row r="222" spans="81:81" x14ac:dyDescent="0.15">
      <c r="CC222" s="10"/>
    </row>
    <row r="223" spans="81:81" x14ac:dyDescent="0.15">
      <c r="CC223" s="10"/>
    </row>
    <row r="224" spans="81:81" x14ac:dyDescent="0.15">
      <c r="CC224" s="10"/>
    </row>
    <row r="225" spans="81:81" x14ac:dyDescent="0.15">
      <c r="CC225" s="10"/>
    </row>
    <row r="226" spans="81:81" x14ac:dyDescent="0.15">
      <c r="CC226" s="10"/>
    </row>
    <row r="227" spans="81:81" x14ac:dyDescent="0.15">
      <c r="CC227" s="10"/>
    </row>
    <row r="228" spans="81:81" x14ac:dyDescent="0.15">
      <c r="CC228" s="10"/>
    </row>
    <row r="229" spans="81:81" x14ac:dyDescent="0.15">
      <c r="CC229" s="10"/>
    </row>
    <row r="230" spans="81:81" x14ac:dyDescent="0.15">
      <c r="CC230" s="10"/>
    </row>
    <row r="231" spans="81:81" x14ac:dyDescent="0.15">
      <c r="CC231" s="10"/>
    </row>
    <row r="232" spans="81:81" x14ac:dyDescent="0.15">
      <c r="CC232" s="10"/>
    </row>
    <row r="233" spans="81:81" x14ac:dyDescent="0.15">
      <c r="CC233" s="10"/>
    </row>
    <row r="234" spans="81:81" x14ac:dyDescent="0.15">
      <c r="CC234" s="10"/>
    </row>
    <row r="235" spans="81:81" x14ac:dyDescent="0.15">
      <c r="CC235" s="10"/>
    </row>
    <row r="236" spans="81:81" x14ac:dyDescent="0.15">
      <c r="CC236" s="10"/>
    </row>
    <row r="237" spans="81:81" x14ac:dyDescent="0.15">
      <c r="CC237" s="10"/>
    </row>
    <row r="238" spans="81:81" x14ac:dyDescent="0.15">
      <c r="CC238" s="10"/>
    </row>
    <row r="239" spans="81:81" x14ac:dyDescent="0.15">
      <c r="CC239" s="10"/>
    </row>
    <row r="240" spans="81:81" x14ac:dyDescent="0.15">
      <c r="CC240" s="10"/>
    </row>
    <row r="241" spans="81:81" x14ac:dyDescent="0.15">
      <c r="CC241" s="10"/>
    </row>
    <row r="242" spans="81:81" x14ac:dyDescent="0.15">
      <c r="CC242" s="10"/>
    </row>
    <row r="243" spans="81:81" x14ac:dyDescent="0.15">
      <c r="CC243" s="10"/>
    </row>
    <row r="244" spans="81:81" x14ac:dyDescent="0.15">
      <c r="CC244" s="10"/>
    </row>
    <row r="245" spans="81:81" x14ac:dyDescent="0.15">
      <c r="CC245" s="10"/>
    </row>
    <row r="246" spans="81:81" x14ac:dyDescent="0.15">
      <c r="CC246" s="10"/>
    </row>
    <row r="247" spans="81:81" x14ac:dyDescent="0.15">
      <c r="CC247" s="10"/>
    </row>
    <row r="248" spans="81:81" x14ac:dyDescent="0.15">
      <c r="CC248" s="10"/>
    </row>
    <row r="249" spans="81:81" x14ac:dyDescent="0.15">
      <c r="CC249" s="10"/>
    </row>
    <row r="250" spans="81:81" x14ac:dyDescent="0.15">
      <c r="CC250" s="10"/>
    </row>
    <row r="251" spans="81:81" x14ac:dyDescent="0.15">
      <c r="CC251" s="10"/>
    </row>
    <row r="252" spans="81:81" x14ac:dyDescent="0.15">
      <c r="CC252" s="10"/>
    </row>
    <row r="253" spans="81:81" x14ac:dyDescent="0.15">
      <c r="CC253" s="10"/>
    </row>
    <row r="254" spans="81:81" x14ac:dyDescent="0.15">
      <c r="CC254" s="10"/>
    </row>
    <row r="255" spans="81:81" x14ac:dyDescent="0.15">
      <c r="CC255" s="10"/>
    </row>
    <row r="256" spans="81:81" x14ac:dyDescent="0.15">
      <c r="CC256" s="10"/>
    </row>
    <row r="257" spans="81:81" x14ac:dyDescent="0.15">
      <c r="CC257" s="10"/>
    </row>
    <row r="258" spans="81:81" x14ac:dyDescent="0.15">
      <c r="CC258" s="10"/>
    </row>
    <row r="259" spans="81:81" x14ac:dyDescent="0.15">
      <c r="CC259" s="10"/>
    </row>
    <row r="260" spans="81:81" x14ac:dyDescent="0.15">
      <c r="CC260" s="10"/>
    </row>
    <row r="261" spans="81:81" x14ac:dyDescent="0.15">
      <c r="CC261" s="10"/>
    </row>
    <row r="262" spans="81:81" x14ac:dyDescent="0.15">
      <c r="CC262" s="10"/>
    </row>
    <row r="263" spans="81:81" x14ac:dyDescent="0.15">
      <c r="CC263" s="10"/>
    </row>
    <row r="264" spans="81:81" x14ac:dyDescent="0.15">
      <c r="CC264" s="10"/>
    </row>
    <row r="265" spans="81:81" x14ac:dyDescent="0.15">
      <c r="CC265" s="10"/>
    </row>
    <row r="266" spans="81:81" x14ac:dyDescent="0.15">
      <c r="CC266" s="10"/>
    </row>
    <row r="267" spans="81:81" x14ac:dyDescent="0.15">
      <c r="CC267" s="10"/>
    </row>
    <row r="268" spans="81:81" x14ac:dyDescent="0.15">
      <c r="CC268" s="10"/>
    </row>
    <row r="269" spans="81:81" x14ac:dyDescent="0.15">
      <c r="CC269" s="10"/>
    </row>
    <row r="270" spans="81:81" x14ac:dyDescent="0.15">
      <c r="CC270" s="10"/>
    </row>
    <row r="271" spans="81:81" x14ac:dyDescent="0.15">
      <c r="CC271" s="10"/>
    </row>
    <row r="272" spans="81:81" x14ac:dyDescent="0.15">
      <c r="CC272" s="10"/>
    </row>
    <row r="273" spans="81:81" x14ac:dyDescent="0.15">
      <c r="CC273" s="10"/>
    </row>
    <row r="274" spans="81:81" x14ac:dyDescent="0.15">
      <c r="CC274" s="10"/>
    </row>
    <row r="275" spans="81:81" x14ac:dyDescent="0.15">
      <c r="CC275" s="10"/>
    </row>
    <row r="276" spans="81:81" x14ac:dyDescent="0.15">
      <c r="CC276" s="10"/>
    </row>
    <row r="277" spans="81:81" x14ac:dyDescent="0.15">
      <c r="CC277" s="10"/>
    </row>
    <row r="278" spans="81:81" x14ac:dyDescent="0.15">
      <c r="CC278" s="10"/>
    </row>
    <row r="279" spans="81:81" x14ac:dyDescent="0.15">
      <c r="CC279" s="10"/>
    </row>
    <row r="280" spans="81:81" x14ac:dyDescent="0.15">
      <c r="CC280" s="10"/>
    </row>
    <row r="281" spans="81:81" x14ac:dyDescent="0.15">
      <c r="CC281" s="10"/>
    </row>
    <row r="282" spans="81:81" x14ac:dyDescent="0.15">
      <c r="CC282" s="10"/>
    </row>
    <row r="283" spans="81:81" x14ac:dyDescent="0.15">
      <c r="CC283" s="10"/>
    </row>
    <row r="284" spans="81:81" x14ac:dyDescent="0.15">
      <c r="CC284" s="10"/>
    </row>
    <row r="285" spans="81:81" x14ac:dyDescent="0.15">
      <c r="CC285" s="10"/>
    </row>
    <row r="286" spans="81:81" x14ac:dyDescent="0.15">
      <c r="CC286" s="10"/>
    </row>
    <row r="287" spans="81:81" x14ac:dyDescent="0.15">
      <c r="CC287" s="10"/>
    </row>
    <row r="288" spans="81:81" x14ac:dyDescent="0.15">
      <c r="CC288" s="10"/>
    </row>
    <row r="289" spans="81:81" x14ac:dyDescent="0.15">
      <c r="CC289" s="10"/>
    </row>
    <row r="290" spans="81:81" x14ac:dyDescent="0.15">
      <c r="CC290" s="10"/>
    </row>
    <row r="291" spans="81:81" x14ac:dyDescent="0.15">
      <c r="CC291" s="10"/>
    </row>
    <row r="292" spans="81:81" x14ac:dyDescent="0.15">
      <c r="CC292" s="10"/>
    </row>
    <row r="293" spans="81:81" x14ac:dyDescent="0.15">
      <c r="CC293" s="10"/>
    </row>
    <row r="294" spans="81:81" x14ac:dyDescent="0.15">
      <c r="CC294" s="10"/>
    </row>
    <row r="295" spans="81:81" x14ac:dyDescent="0.15">
      <c r="CC295" s="10"/>
    </row>
    <row r="296" spans="81:81" x14ac:dyDescent="0.15">
      <c r="CC296" s="10"/>
    </row>
    <row r="297" spans="81:81" x14ac:dyDescent="0.15">
      <c r="CC297" s="10"/>
    </row>
    <row r="298" spans="81:81" x14ac:dyDescent="0.15">
      <c r="CC298" s="10"/>
    </row>
    <row r="299" spans="81:81" x14ac:dyDescent="0.15">
      <c r="CC299" s="10"/>
    </row>
    <row r="300" spans="81:81" x14ac:dyDescent="0.15">
      <c r="CC300" s="10"/>
    </row>
    <row r="301" spans="81:81" x14ac:dyDescent="0.15">
      <c r="CC301" s="10"/>
    </row>
    <row r="302" spans="81:81" x14ac:dyDescent="0.15">
      <c r="CC302" s="10"/>
    </row>
    <row r="303" spans="81:81" x14ac:dyDescent="0.15">
      <c r="CC303" s="10"/>
    </row>
    <row r="304" spans="81:81" x14ac:dyDescent="0.15">
      <c r="CC304" s="10"/>
    </row>
    <row r="305" spans="81:81" x14ac:dyDescent="0.15">
      <c r="CC305" s="10"/>
    </row>
    <row r="306" spans="81:81" x14ac:dyDescent="0.15">
      <c r="CC306" s="10"/>
    </row>
    <row r="307" spans="81:81" x14ac:dyDescent="0.15">
      <c r="CC307" s="10"/>
    </row>
    <row r="308" spans="81:81" x14ac:dyDescent="0.15">
      <c r="CC308" s="10"/>
    </row>
    <row r="309" spans="81:81" x14ac:dyDescent="0.15">
      <c r="CC309" s="10"/>
    </row>
    <row r="310" spans="81:81" x14ac:dyDescent="0.15">
      <c r="CC310" s="10"/>
    </row>
    <row r="311" spans="81:81" x14ac:dyDescent="0.15">
      <c r="CC311" s="10"/>
    </row>
    <row r="312" spans="81:81" x14ac:dyDescent="0.15">
      <c r="CC312" s="10"/>
    </row>
    <row r="313" spans="81:81" x14ac:dyDescent="0.15">
      <c r="CC313" s="10"/>
    </row>
    <row r="314" spans="81:81" x14ac:dyDescent="0.15">
      <c r="CC314" s="10"/>
    </row>
    <row r="315" spans="81:81" x14ac:dyDescent="0.15">
      <c r="CC315" s="10"/>
    </row>
    <row r="316" spans="81:81" x14ac:dyDescent="0.15">
      <c r="CC316" s="10"/>
    </row>
    <row r="317" spans="81:81" x14ac:dyDescent="0.15">
      <c r="CC317" s="10"/>
    </row>
    <row r="318" spans="81:81" x14ac:dyDescent="0.15">
      <c r="CC318" s="10"/>
    </row>
    <row r="319" spans="81:81" x14ac:dyDescent="0.15">
      <c r="CC319" s="10"/>
    </row>
    <row r="320" spans="81:81" x14ac:dyDescent="0.15">
      <c r="CC320" s="10"/>
    </row>
    <row r="321" spans="81:81" x14ac:dyDescent="0.15">
      <c r="CC321" s="10"/>
    </row>
    <row r="322" spans="81:81" x14ac:dyDescent="0.15">
      <c r="CC322" s="10"/>
    </row>
    <row r="323" spans="81:81" x14ac:dyDescent="0.15">
      <c r="CC323" s="10"/>
    </row>
    <row r="324" spans="81:81" x14ac:dyDescent="0.15">
      <c r="CC324" s="10"/>
    </row>
    <row r="325" spans="81:81" x14ac:dyDescent="0.15">
      <c r="CC325" s="10"/>
    </row>
    <row r="326" spans="81:81" x14ac:dyDescent="0.15">
      <c r="CC326" s="10"/>
    </row>
    <row r="327" spans="81:81" x14ac:dyDescent="0.15">
      <c r="CC327" s="10"/>
    </row>
    <row r="328" spans="81:81" x14ac:dyDescent="0.15">
      <c r="CC328" s="10"/>
    </row>
    <row r="329" spans="81:81" x14ac:dyDescent="0.15">
      <c r="CC329" s="10"/>
    </row>
    <row r="330" spans="81:81" x14ac:dyDescent="0.15">
      <c r="CC330" s="10"/>
    </row>
    <row r="331" spans="81:81" x14ac:dyDescent="0.15">
      <c r="CC331" s="10"/>
    </row>
    <row r="332" spans="81:81" x14ac:dyDescent="0.15">
      <c r="CC332" s="10"/>
    </row>
    <row r="333" spans="81:81" x14ac:dyDescent="0.15">
      <c r="CC333" s="10"/>
    </row>
    <row r="334" spans="81:81" x14ac:dyDescent="0.15">
      <c r="CC334" s="10"/>
    </row>
    <row r="335" spans="81:81" x14ac:dyDescent="0.15">
      <c r="CC335" s="10"/>
    </row>
    <row r="336" spans="81:81" x14ac:dyDescent="0.15">
      <c r="CC336" s="10"/>
    </row>
    <row r="337" spans="81:81" x14ac:dyDescent="0.15">
      <c r="CC337" s="10"/>
    </row>
    <row r="338" spans="81:81" x14ac:dyDescent="0.15">
      <c r="CC338" s="10"/>
    </row>
    <row r="339" spans="81:81" x14ac:dyDescent="0.15">
      <c r="CC339" s="10"/>
    </row>
    <row r="340" spans="81:81" x14ac:dyDescent="0.15">
      <c r="CC340" s="10"/>
    </row>
    <row r="341" spans="81:81" x14ac:dyDescent="0.15">
      <c r="CC341" s="10"/>
    </row>
    <row r="342" spans="81:81" x14ac:dyDescent="0.15">
      <c r="CC342" s="10"/>
    </row>
    <row r="343" spans="81:81" x14ac:dyDescent="0.15">
      <c r="CC343" s="10"/>
    </row>
    <row r="344" spans="81:81" x14ac:dyDescent="0.15">
      <c r="CC344" s="10"/>
    </row>
    <row r="345" spans="81:81" x14ac:dyDescent="0.15">
      <c r="CC345" s="10"/>
    </row>
    <row r="346" spans="81:81" x14ac:dyDescent="0.15">
      <c r="CC346" s="10"/>
    </row>
    <row r="347" spans="81:81" x14ac:dyDescent="0.15">
      <c r="CC347" s="10"/>
    </row>
    <row r="348" spans="81:81" x14ac:dyDescent="0.15">
      <c r="CC348" s="10"/>
    </row>
    <row r="349" spans="81:81" x14ac:dyDescent="0.15">
      <c r="CC349" s="10"/>
    </row>
    <row r="350" spans="81:81" x14ac:dyDescent="0.15">
      <c r="CC350" s="10"/>
    </row>
    <row r="351" spans="81:81" x14ac:dyDescent="0.15">
      <c r="CC351" s="10"/>
    </row>
  </sheetData>
  <sheetProtection sheet="1" objects="1" scenarios="1"/>
  <protectedRanges>
    <protectedRange sqref="AP19:AR189 AX19:BJ189" name="範囲4"/>
    <protectedRange sqref="AY4 C9 A9 G9 BC7 AQ10 AQ12 BC10 A12 G12 X7:Y13 AQ7 AS7 AU7 J9" name="範囲1"/>
    <protectedRange sqref="A19:J189 M19:O189 Z19:Z189 AB19:AB189 AE19:AE188 AE189 AG19:AG189" name="範囲2"/>
    <protectedRange sqref="AJ19:AL189 Q19:V189 AI19:AI189" name="範囲3"/>
  </protectedRanges>
  <mergeCells count="2180">
    <mergeCell ref="AP188:AR189"/>
    <mergeCell ref="AS188:AS189"/>
    <mergeCell ref="AT188:AU189"/>
    <mergeCell ref="AW188:AW189"/>
    <mergeCell ref="AT181:AV181"/>
    <mergeCell ref="AP182:AR183"/>
    <mergeCell ref="AS182:AS183"/>
    <mergeCell ref="AT182:AU183"/>
    <mergeCell ref="AW182:AW183"/>
    <mergeCell ref="AP185:AR186"/>
    <mergeCell ref="AS185:AS186"/>
    <mergeCell ref="AT185:AU186"/>
    <mergeCell ref="AW185:AW186"/>
    <mergeCell ref="AP163:AR163"/>
    <mergeCell ref="AT163:AV163"/>
    <mergeCell ref="AX163:AZ165"/>
    <mergeCell ref="AP164:AR165"/>
    <mergeCell ref="AS164:AS165"/>
    <mergeCell ref="AT164:AU165"/>
    <mergeCell ref="AW164:AW165"/>
    <mergeCell ref="AP166:AR166"/>
    <mergeCell ref="AT166:AV166"/>
    <mergeCell ref="AX166:AZ168"/>
    <mergeCell ref="AP167:AR168"/>
    <mergeCell ref="AS167:AS168"/>
    <mergeCell ref="AT167:AU168"/>
    <mergeCell ref="AW167:AW168"/>
    <mergeCell ref="AP170:AR171"/>
    <mergeCell ref="AS170:AS171"/>
    <mergeCell ref="AT170:AU171"/>
    <mergeCell ref="AW170:AW171"/>
    <mergeCell ref="AX169:AZ171"/>
    <mergeCell ref="AP169:AR169"/>
    <mergeCell ref="AP160:AR160"/>
    <mergeCell ref="AT160:AV160"/>
    <mergeCell ref="AX160:AZ162"/>
    <mergeCell ref="AP161:AR162"/>
    <mergeCell ref="AS161:AS162"/>
    <mergeCell ref="AT161:AU162"/>
    <mergeCell ref="AW161:AW162"/>
    <mergeCell ref="AP179:AR180"/>
    <mergeCell ref="AS179:AS180"/>
    <mergeCell ref="AT179:AU180"/>
    <mergeCell ref="AW179:AW180"/>
    <mergeCell ref="AP173:AR174"/>
    <mergeCell ref="AS173:AS174"/>
    <mergeCell ref="AT173:AU174"/>
    <mergeCell ref="AW173:AW174"/>
    <mergeCell ref="AP176:AR177"/>
    <mergeCell ref="AS176:AS177"/>
    <mergeCell ref="AT176:AU177"/>
    <mergeCell ref="AW176:AW177"/>
    <mergeCell ref="AP178:AR178"/>
    <mergeCell ref="AT178:AV178"/>
    <mergeCell ref="AX178:AZ180"/>
    <mergeCell ref="AP175:AR175"/>
    <mergeCell ref="AT175:AV175"/>
    <mergeCell ref="AX175:AZ177"/>
    <mergeCell ref="AX172:AZ174"/>
    <mergeCell ref="AP172:AR172"/>
    <mergeCell ref="AP151:AR151"/>
    <mergeCell ref="AT151:AV151"/>
    <mergeCell ref="AX151:AZ153"/>
    <mergeCell ref="AP152:AR153"/>
    <mergeCell ref="AS152:AS153"/>
    <mergeCell ref="AT152:AU153"/>
    <mergeCell ref="AW152:AW153"/>
    <mergeCell ref="AP154:AR154"/>
    <mergeCell ref="AT154:AV154"/>
    <mergeCell ref="AX154:AZ156"/>
    <mergeCell ref="AP155:AR156"/>
    <mergeCell ref="AS155:AS156"/>
    <mergeCell ref="AT155:AU156"/>
    <mergeCell ref="AW155:AW156"/>
    <mergeCell ref="AP157:AR157"/>
    <mergeCell ref="AT157:AV157"/>
    <mergeCell ref="AX157:AZ159"/>
    <mergeCell ref="AP158:AR159"/>
    <mergeCell ref="AS158:AS159"/>
    <mergeCell ref="AT158:AU159"/>
    <mergeCell ref="AW158:AW159"/>
    <mergeCell ref="AP143:AR144"/>
    <mergeCell ref="AS143:AS144"/>
    <mergeCell ref="AT143:AU144"/>
    <mergeCell ref="AW143:AW144"/>
    <mergeCell ref="AP145:AR145"/>
    <mergeCell ref="AT145:AV145"/>
    <mergeCell ref="AX145:AZ147"/>
    <mergeCell ref="AP146:AR147"/>
    <mergeCell ref="AS146:AS147"/>
    <mergeCell ref="AT146:AU147"/>
    <mergeCell ref="AW146:AW147"/>
    <mergeCell ref="AP148:AR148"/>
    <mergeCell ref="AT148:AV148"/>
    <mergeCell ref="AX148:AZ150"/>
    <mergeCell ref="AP149:AR150"/>
    <mergeCell ref="AS149:AS150"/>
    <mergeCell ref="AT149:AU150"/>
    <mergeCell ref="AW149:AW150"/>
    <mergeCell ref="AT130:AV130"/>
    <mergeCell ref="AX130:AZ132"/>
    <mergeCell ref="AP131:AR132"/>
    <mergeCell ref="AS131:AS132"/>
    <mergeCell ref="AT131:AU132"/>
    <mergeCell ref="AW131:AW132"/>
    <mergeCell ref="AP133:AR133"/>
    <mergeCell ref="AT133:AV133"/>
    <mergeCell ref="AX133:AZ135"/>
    <mergeCell ref="AP134:AR135"/>
    <mergeCell ref="AS134:AS135"/>
    <mergeCell ref="AT134:AU135"/>
    <mergeCell ref="AW134:AW135"/>
    <mergeCell ref="AP136:AR136"/>
    <mergeCell ref="AT136:AV136"/>
    <mergeCell ref="AX136:AZ138"/>
    <mergeCell ref="AP137:AR138"/>
    <mergeCell ref="AS137:AS138"/>
    <mergeCell ref="AT137:AU138"/>
    <mergeCell ref="AW137:AW138"/>
    <mergeCell ref="AS122:AS123"/>
    <mergeCell ref="AT122:AU123"/>
    <mergeCell ref="AW122:AW123"/>
    <mergeCell ref="AX124:AZ126"/>
    <mergeCell ref="AP125:AR126"/>
    <mergeCell ref="AS125:AS126"/>
    <mergeCell ref="AT125:AU126"/>
    <mergeCell ref="AW125:AW126"/>
    <mergeCell ref="AT121:AV121"/>
    <mergeCell ref="AX121:AZ123"/>
    <mergeCell ref="AP127:AR127"/>
    <mergeCell ref="AT127:AV127"/>
    <mergeCell ref="AX127:AZ129"/>
    <mergeCell ref="AP128:AR129"/>
    <mergeCell ref="AS128:AS129"/>
    <mergeCell ref="AT128:AU129"/>
    <mergeCell ref="AW128:AW129"/>
    <mergeCell ref="AT124:AV124"/>
    <mergeCell ref="AP121:AR121"/>
    <mergeCell ref="AP85:AR85"/>
    <mergeCell ref="AP98:AR99"/>
    <mergeCell ref="AS98:AS99"/>
    <mergeCell ref="AT98:AU99"/>
    <mergeCell ref="AW98:AW99"/>
    <mergeCell ref="AP101:AR102"/>
    <mergeCell ref="AS101:AS102"/>
    <mergeCell ref="AT101:AU102"/>
    <mergeCell ref="AW101:AW102"/>
    <mergeCell ref="AP104:AR105"/>
    <mergeCell ref="AS104:AS105"/>
    <mergeCell ref="AT104:AU105"/>
    <mergeCell ref="AW104:AW105"/>
    <mergeCell ref="AP107:AR108"/>
    <mergeCell ref="AS107:AS108"/>
    <mergeCell ref="AT107:AU108"/>
    <mergeCell ref="AW107:AW108"/>
    <mergeCell ref="AP103:AR103"/>
    <mergeCell ref="AT103:AV103"/>
    <mergeCell ref="AP86:AR87"/>
    <mergeCell ref="AS86:AS87"/>
    <mergeCell ref="AT86:AU87"/>
    <mergeCell ref="AW86:AW87"/>
    <mergeCell ref="AP89:AR90"/>
    <mergeCell ref="AS89:AS90"/>
    <mergeCell ref="AT89:AU90"/>
    <mergeCell ref="AW89:AW90"/>
    <mergeCell ref="AP92:AR93"/>
    <mergeCell ref="AS92:AS93"/>
    <mergeCell ref="AT92:AU93"/>
    <mergeCell ref="AW92:AW93"/>
    <mergeCell ref="AP95:AR96"/>
    <mergeCell ref="AP68:AR69"/>
    <mergeCell ref="AS68:AS69"/>
    <mergeCell ref="AT68:AU69"/>
    <mergeCell ref="AW68:AW69"/>
    <mergeCell ref="AP71:AR72"/>
    <mergeCell ref="AS71:AS72"/>
    <mergeCell ref="AT71:AU72"/>
    <mergeCell ref="AW71:AW72"/>
    <mergeCell ref="AP74:AR75"/>
    <mergeCell ref="AS74:AS75"/>
    <mergeCell ref="AT74:AU75"/>
    <mergeCell ref="AW74:AW75"/>
    <mergeCell ref="AP77:AR78"/>
    <mergeCell ref="AS77:AS78"/>
    <mergeCell ref="AT77:AU78"/>
    <mergeCell ref="AW77:AW78"/>
    <mergeCell ref="AP80:AR81"/>
    <mergeCell ref="AS80:AS81"/>
    <mergeCell ref="AT80:AU81"/>
    <mergeCell ref="AW80:AW81"/>
    <mergeCell ref="AT79:AV79"/>
    <mergeCell ref="AP79:AR79"/>
    <mergeCell ref="AP73:AR73"/>
    <mergeCell ref="AT76:AV76"/>
    <mergeCell ref="AP53:AR54"/>
    <mergeCell ref="AS53:AS54"/>
    <mergeCell ref="AT53:AU54"/>
    <mergeCell ref="AW53:AW54"/>
    <mergeCell ref="AP56:AR57"/>
    <mergeCell ref="AS56:AS57"/>
    <mergeCell ref="AT56:AU57"/>
    <mergeCell ref="AW56:AW57"/>
    <mergeCell ref="AP59:AR60"/>
    <mergeCell ref="AS59:AS60"/>
    <mergeCell ref="AT59:AU60"/>
    <mergeCell ref="AW59:AW60"/>
    <mergeCell ref="AP62:AR63"/>
    <mergeCell ref="AS62:AS63"/>
    <mergeCell ref="AT62:AU63"/>
    <mergeCell ref="AW62:AW63"/>
    <mergeCell ref="AP65:AR66"/>
    <mergeCell ref="AS65:AS66"/>
    <mergeCell ref="AT65:AU66"/>
    <mergeCell ref="AW65:AW66"/>
    <mergeCell ref="AT61:AV61"/>
    <mergeCell ref="AP58:AR58"/>
    <mergeCell ref="AP55:AR55"/>
    <mergeCell ref="AW38:AW39"/>
    <mergeCell ref="AP41:AR42"/>
    <mergeCell ref="AS41:AS42"/>
    <mergeCell ref="AT41:AU42"/>
    <mergeCell ref="AW41:AW42"/>
    <mergeCell ref="AP44:AR45"/>
    <mergeCell ref="AS44:AS45"/>
    <mergeCell ref="AT44:AU45"/>
    <mergeCell ref="AW44:AW45"/>
    <mergeCell ref="AP47:AR48"/>
    <mergeCell ref="AS47:AS48"/>
    <mergeCell ref="AT47:AU48"/>
    <mergeCell ref="AW47:AW48"/>
    <mergeCell ref="AP50:AR51"/>
    <mergeCell ref="AS50:AS51"/>
    <mergeCell ref="AT50:AU51"/>
    <mergeCell ref="AW50:AW51"/>
    <mergeCell ref="AT43:AV43"/>
    <mergeCell ref="AP49:AR49"/>
    <mergeCell ref="AT49:AV49"/>
    <mergeCell ref="AP38:AR39"/>
    <mergeCell ref="AS38:AS39"/>
    <mergeCell ref="AP46:AR46"/>
    <mergeCell ref="I187:J187"/>
    <mergeCell ref="M187:O187"/>
    <mergeCell ref="H188:H189"/>
    <mergeCell ref="I188:J188"/>
    <mergeCell ref="K188:L188"/>
    <mergeCell ref="M188:O188"/>
    <mergeCell ref="Q188:R188"/>
    <mergeCell ref="T188:V188"/>
    <mergeCell ref="X188:Y188"/>
    <mergeCell ref="AK188:AL188"/>
    <mergeCell ref="AN188:AO188"/>
    <mergeCell ref="I189:J189"/>
    <mergeCell ref="M189:O189"/>
    <mergeCell ref="T189:V189"/>
    <mergeCell ref="AK189:AL189"/>
    <mergeCell ref="AW23:AW24"/>
    <mergeCell ref="AP26:AR27"/>
    <mergeCell ref="AS26:AS27"/>
    <mergeCell ref="AW26:AW27"/>
    <mergeCell ref="AP29:AR30"/>
    <mergeCell ref="AS29:AS30"/>
    <mergeCell ref="AW29:AW30"/>
    <mergeCell ref="AP32:AR33"/>
    <mergeCell ref="AS32:AS33"/>
    <mergeCell ref="AT32:AU33"/>
    <mergeCell ref="AW32:AW33"/>
    <mergeCell ref="AP35:AR36"/>
    <mergeCell ref="AS35:AS36"/>
    <mergeCell ref="AT35:AU36"/>
    <mergeCell ref="AW35:AW36"/>
    <mergeCell ref="AP23:AR24"/>
    <mergeCell ref="AT38:AU39"/>
    <mergeCell ref="I184:J184"/>
    <mergeCell ref="M184:O184"/>
    <mergeCell ref="AN184:AO184"/>
    <mergeCell ref="K186:L186"/>
    <mergeCell ref="Q186:R186"/>
    <mergeCell ref="X186:Y186"/>
    <mergeCell ref="AN186:AO186"/>
    <mergeCell ref="AB184:AB186"/>
    <mergeCell ref="AN181:AO181"/>
    <mergeCell ref="H185:H186"/>
    <mergeCell ref="I185:J185"/>
    <mergeCell ref="K185:L185"/>
    <mergeCell ref="M185:O185"/>
    <mergeCell ref="Q185:R185"/>
    <mergeCell ref="T185:V185"/>
    <mergeCell ref="X185:Y185"/>
    <mergeCell ref="AK185:AL185"/>
    <mergeCell ref="AN185:AO185"/>
    <mergeCell ref="I186:J186"/>
    <mergeCell ref="M186:O186"/>
    <mergeCell ref="T186:V186"/>
    <mergeCell ref="AK186:AL186"/>
    <mergeCell ref="I181:J181"/>
    <mergeCell ref="M181:O181"/>
    <mergeCell ref="H182:H183"/>
    <mergeCell ref="I182:J182"/>
    <mergeCell ref="K182:L182"/>
    <mergeCell ref="M182:O182"/>
    <mergeCell ref="Q182:R182"/>
    <mergeCell ref="T182:V182"/>
    <mergeCell ref="X182:Y182"/>
    <mergeCell ref="AK182:AL182"/>
    <mergeCell ref="T169:U169"/>
    <mergeCell ref="X169:Y169"/>
    <mergeCell ref="AN182:AO182"/>
    <mergeCell ref="I183:J183"/>
    <mergeCell ref="M183:O183"/>
    <mergeCell ref="T183:V183"/>
    <mergeCell ref="AK183:AL183"/>
    <mergeCell ref="T179:V179"/>
    <mergeCell ref="Q180:R180"/>
    <mergeCell ref="X180:Y180"/>
    <mergeCell ref="AN180:AO180"/>
    <mergeCell ref="I177:J177"/>
    <mergeCell ref="M177:O177"/>
    <mergeCell ref="T177:V177"/>
    <mergeCell ref="AK177:AL177"/>
    <mergeCell ref="I178:J178"/>
    <mergeCell ref="M178:O178"/>
    <mergeCell ref="AN172:AO172"/>
    <mergeCell ref="AA169:AA171"/>
    <mergeCell ref="AB169:AB171"/>
    <mergeCell ref="AN169:AO169"/>
    <mergeCell ref="AK170:AL170"/>
    <mergeCell ref="AN170:AO170"/>
    <mergeCell ref="AK171:AL171"/>
    <mergeCell ref="Q173:R173"/>
    <mergeCell ref="T173:V173"/>
    <mergeCell ref="X173:Y173"/>
    <mergeCell ref="AK173:AL173"/>
    <mergeCell ref="I172:J172"/>
    <mergeCell ref="M172:O172"/>
    <mergeCell ref="AB175:AB177"/>
    <mergeCell ref="I175:J175"/>
    <mergeCell ref="Z166:Z168"/>
    <mergeCell ref="AA166:AA168"/>
    <mergeCell ref="AB166:AB168"/>
    <mergeCell ref="AN166:AO166"/>
    <mergeCell ref="H167:H168"/>
    <mergeCell ref="I167:J167"/>
    <mergeCell ref="K167:L167"/>
    <mergeCell ref="M167:O167"/>
    <mergeCell ref="Q167:R167"/>
    <mergeCell ref="T167:V167"/>
    <mergeCell ref="X167:Y167"/>
    <mergeCell ref="AK167:AL167"/>
    <mergeCell ref="AN167:AO167"/>
    <mergeCell ref="I168:J168"/>
    <mergeCell ref="M168:O168"/>
    <mergeCell ref="T168:V168"/>
    <mergeCell ref="AK168:AL168"/>
    <mergeCell ref="H164:H165"/>
    <mergeCell ref="I164:J164"/>
    <mergeCell ref="M164:O164"/>
    <mergeCell ref="T165:V165"/>
    <mergeCell ref="AK165:AL165"/>
    <mergeCell ref="AN164:AO164"/>
    <mergeCell ref="H161:H162"/>
    <mergeCell ref="I161:J161"/>
    <mergeCell ref="M161:O161"/>
    <mergeCell ref="T161:V161"/>
    <mergeCell ref="AK161:AL161"/>
    <mergeCell ref="I162:J162"/>
    <mergeCell ref="M162:O162"/>
    <mergeCell ref="Q164:R164"/>
    <mergeCell ref="X164:Y164"/>
    <mergeCell ref="T164:V164"/>
    <mergeCell ref="AK164:AL164"/>
    <mergeCell ref="I165:J165"/>
    <mergeCell ref="M165:O165"/>
    <mergeCell ref="K165:L165"/>
    <mergeCell ref="Q165:R165"/>
    <mergeCell ref="AK162:AL162"/>
    <mergeCell ref="K162:L162"/>
    <mergeCell ref="Q162:R162"/>
    <mergeCell ref="X162:Y162"/>
    <mergeCell ref="K161:L161"/>
    <mergeCell ref="Q161:R161"/>
    <mergeCell ref="I157:J157"/>
    <mergeCell ref="K157:L157"/>
    <mergeCell ref="M157:O157"/>
    <mergeCell ref="Q157:R157"/>
    <mergeCell ref="T157:U157"/>
    <mergeCell ref="X157:Y157"/>
    <mergeCell ref="Z157:Z159"/>
    <mergeCell ref="AA157:AA159"/>
    <mergeCell ref="AB157:AB159"/>
    <mergeCell ref="AN157:AO157"/>
    <mergeCell ref="H158:H159"/>
    <mergeCell ref="I158:J158"/>
    <mergeCell ref="M158:O158"/>
    <mergeCell ref="T158:V158"/>
    <mergeCell ref="AK158:AL158"/>
    <mergeCell ref="I159:J159"/>
    <mergeCell ref="M159:O159"/>
    <mergeCell ref="T159:V159"/>
    <mergeCell ref="AK159:AL159"/>
    <mergeCell ref="AN158:AO158"/>
    <mergeCell ref="Q158:R158"/>
    <mergeCell ref="X158:Y158"/>
    <mergeCell ref="AN159:AO159"/>
    <mergeCell ref="X159:Y159"/>
    <mergeCell ref="K159:L159"/>
    <mergeCell ref="Q159:R159"/>
    <mergeCell ref="K154:L154"/>
    <mergeCell ref="M154:O154"/>
    <mergeCell ref="Q154:R154"/>
    <mergeCell ref="T154:U154"/>
    <mergeCell ref="X154:Y154"/>
    <mergeCell ref="Z154:Z156"/>
    <mergeCell ref="AA154:AA156"/>
    <mergeCell ref="AB154:AB156"/>
    <mergeCell ref="AN154:AO154"/>
    <mergeCell ref="H155:H156"/>
    <mergeCell ref="I155:J155"/>
    <mergeCell ref="M155:O155"/>
    <mergeCell ref="T155:V155"/>
    <mergeCell ref="AK155:AL155"/>
    <mergeCell ref="I156:J156"/>
    <mergeCell ref="M156:O156"/>
    <mergeCell ref="T156:V156"/>
    <mergeCell ref="AK156:AL156"/>
    <mergeCell ref="AN156:AO156"/>
    <mergeCell ref="K155:L155"/>
    <mergeCell ref="K156:L156"/>
    <mergeCell ref="Q156:R156"/>
    <mergeCell ref="X156:Y156"/>
    <mergeCell ref="AN155:AO155"/>
    <mergeCell ref="Q155:R155"/>
    <mergeCell ref="X155:Y155"/>
    <mergeCell ref="AN151:AO151"/>
    <mergeCell ref="T152:V152"/>
    <mergeCell ref="AK152:AL152"/>
    <mergeCell ref="I153:J153"/>
    <mergeCell ref="M153:O153"/>
    <mergeCell ref="T153:V153"/>
    <mergeCell ref="AK153:AL153"/>
    <mergeCell ref="K153:L153"/>
    <mergeCell ref="Q153:R153"/>
    <mergeCell ref="X153:Y153"/>
    <mergeCell ref="K152:L152"/>
    <mergeCell ref="Q152:R152"/>
    <mergeCell ref="AN153:AO153"/>
    <mergeCell ref="AN152:AO152"/>
    <mergeCell ref="H152:H153"/>
    <mergeCell ref="I152:J152"/>
    <mergeCell ref="M152:O152"/>
    <mergeCell ref="X152:Y152"/>
    <mergeCell ref="H149:H150"/>
    <mergeCell ref="I149:J149"/>
    <mergeCell ref="M149:O149"/>
    <mergeCell ref="T149:V149"/>
    <mergeCell ref="AK149:AL149"/>
    <mergeCell ref="I150:J150"/>
    <mergeCell ref="M150:O150"/>
    <mergeCell ref="T150:V150"/>
    <mergeCell ref="AK150:AL150"/>
    <mergeCell ref="AN150:AO150"/>
    <mergeCell ref="K150:L150"/>
    <mergeCell ref="Q150:R150"/>
    <mergeCell ref="X150:Y150"/>
    <mergeCell ref="X149:Y149"/>
    <mergeCell ref="AN149:AO149"/>
    <mergeCell ref="AN147:AO147"/>
    <mergeCell ref="Q149:R149"/>
    <mergeCell ref="I148:J148"/>
    <mergeCell ref="K148:L148"/>
    <mergeCell ref="M148:O148"/>
    <mergeCell ref="Q148:R148"/>
    <mergeCell ref="T148:U148"/>
    <mergeCell ref="X148:Y148"/>
    <mergeCell ref="Z148:Z150"/>
    <mergeCell ref="AA148:AA150"/>
    <mergeCell ref="AB148:AB150"/>
    <mergeCell ref="K149:L149"/>
    <mergeCell ref="AB145:AB147"/>
    <mergeCell ref="AN145:AO145"/>
    <mergeCell ref="H146:H147"/>
    <mergeCell ref="I146:J146"/>
    <mergeCell ref="M146:O146"/>
    <mergeCell ref="AK146:AL146"/>
    <mergeCell ref="I147:J147"/>
    <mergeCell ref="M147:O147"/>
    <mergeCell ref="T147:V147"/>
    <mergeCell ref="AK147:AL147"/>
    <mergeCell ref="K147:L147"/>
    <mergeCell ref="Q147:R147"/>
    <mergeCell ref="X147:Y147"/>
    <mergeCell ref="K146:L146"/>
    <mergeCell ref="Q146:R146"/>
    <mergeCell ref="X146:Y146"/>
    <mergeCell ref="AN146:AO146"/>
    <mergeCell ref="I139:J139"/>
    <mergeCell ref="K139:L139"/>
    <mergeCell ref="M139:O139"/>
    <mergeCell ref="Q139:R139"/>
    <mergeCell ref="T139:U139"/>
    <mergeCell ref="X139:Y139"/>
    <mergeCell ref="Z139:Z141"/>
    <mergeCell ref="AA139:AA141"/>
    <mergeCell ref="AB139:AB141"/>
    <mergeCell ref="AN144:AO144"/>
    <mergeCell ref="AN143:AO143"/>
    <mergeCell ref="AN141:AO141"/>
    <mergeCell ref="AC139:AD141"/>
    <mergeCell ref="AK140:AL140"/>
    <mergeCell ref="H140:H141"/>
    <mergeCell ref="I140:J140"/>
    <mergeCell ref="M140:O140"/>
    <mergeCell ref="T140:V140"/>
    <mergeCell ref="I141:J141"/>
    <mergeCell ref="M141:O141"/>
    <mergeCell ref="T141:V141"/>
    <mergeCell ref="AB142:AB144"/>
    <mergeCell ref="H143:H144"/>
    <mergeCell ref="I143:J143"/>
    <mergeCell ref="M143:O143"/>
    <mergeCell ref="T143:V143"/>
    <mergeCell ref="I144:J144"/>
    <mergeCell ref="M144:O144"/>
    <mergeCell ref="T144:V144"/>
    <mergeCell ref="K141:L141"/>
    <mergeCell ref="Q141:R141"/>
    <mergeCell ref="X141:Y141"/>
    <mergeCell ref="K144:L144"/>
    <mergeCell ref="Q144:R144"/>
    <mergeCell ref="I142:J142"/>
    <mergeCell ref="K142:L142"/>
    <mergeCell ref="M142:O142"/>
    <mergeCell ref="Q142:R142"/>
    <mergeCell ref="T142:U142"/>
    <mergeCell ref="X142:Y142"/>
    <mergeCell ref="Z142:Z144"/>
    <mergeCell ref="AA142:AA144"/>
    <mergeCell ref="X144:Y144"/>
    <mergeCell ref="K143:L143"/>
    <mergeCell ref="Q143:R143"/>
    <mergeCell ref="X143:Y143"/>
    <mergeCell ref="T136:U136"/>
    <mergeCell ref="X136:Y136"/>
    <mergeCell ref="Z136:Z138"/>
    <mergeCell ref="AA136:AA138"/>
    <mergeCell ref="AB136:AB138"/>
    <mergeCell ref="AN136:AO136"/>
    <mergeCell ref="H137:H138"/>
    <mergeCell ref="I137:J137"/>
    <mergeCell ref="M137:O137"/>
    <mergeCell ref="T137:V137"/>
    <mergeCell ref="AK137:AL137"/>
    <mergeCell ref="I138:J138"/>
    <mergeCell ref="M138:O138"/>
    <mergeCell ref="T138:V138"/>
    <mergeCell ref="AK138:AL138"/>
    <mergeCell ref="K138:L138"/>
    <mergeCell ref="Q138:R138"/>
    <mergeCell ref="X138:Y138"/>
    <mergeCell ref="K137:L137"/>
    <mergeCell ref="Q137:R137"/>
    <mergeCell ref="X137:Y137"/>
    <mergeCell ref="AN137:AO137"/>
    <mergeCell ref="H134:H135"/>
    <mergeCell ref="I134:J134"/>
    <mergeCell ref="M134:O134"/>
    <mergeCell ref="T134:V134"/>
    <mergeCell ref="AK134:AL134"/>
    <mergeCell ref="I135:J135"/>
    <mergeCell ref="M135:O135"/>
    <mergeCell ref="T135:V135"/>
    <mergeCell ref="AK135:AL135"/>
    <mergeCell ref="Z130:Z132"/>
    <mergeCell ref="H131:H132"/>
    <mergeCell ref="X135:Y135"/>
    <mergeCell ref="K134:L134"/>
    <mergeCell ref="Q134:R134"/>
    <mergeCell ref="AN132:AO132"/>
    <mergeCell ref="Q128:R128"/>
    <mergeCell ref="X128:Y128"/>
    <mergeCell ref="AN128:AO128"/>
    <mergeCell ref="AC133:AD135"/>
    <mergeCell ref="I132:J132"/>
    <mergeCell ref="AB130:AB132"/>
    <mergeCell ref="K132:L132"/>
    <mergeCell ref="Q132:R132"/>
    <mergeCell ref="X132:Y132"/>
    <mergeCell ref="K131:L131"/>
    <mergeCell ref="Q131:R131"/>
    <mergeCell ref="X131:Y131"/>
    <mergeCell ref="T131:V131"/>
    <mergeCell ref="AK131:AL131"/>
    <mergeCell ref="I133:J133"/>
    <mergeCell ref="K133:L133"/>
    <mergeCell ref="M133:O133"/>
    <mergeCell ref="H125:H126"/>
    <mergeCell ref="I125:J125"/>
    <mergeCell ref="M125:O125"/>
    <mergeCell ref="T125:V125"/>
    <mergeCell ref="AK125:AL125"/>
    <mergeCell ref="I126:J126"/>
    <mergeCell ref="M126:O126"/>
    <mergeCell ref="T126:V126"/>
    <mergeCell ref="AK126:AL126"/>
    <mergeCell ref="A124:G126"/>
    <mergeCell ref="I127:J127"/>
    <mergeCell ref="K127:L127"/>
    <mergeCell ref="M127:O127"/>
    <mergeCell ref="Q127:R127"/>
    <mergeCell ref="T127:U127"/>
    <mergeCell ref="X127:Y127"/>
    <mergeCell ref="Z127:Z129"/>
    <mergeCell ref="AA127:AA129"/>
    <mergeCell ref="AB127:AB129"/>
    <mergeCell ref="H128:H129"/>
    <mergeCell ref="I128:J128"/>
    <mergeCell ref="M128:O128"/>
    <mergeCell ref="T128:V128"/>
    <mergeCell ref="I129:J129"/>
    <mergeCell ref="M129:O129"/>
    <mergeCell ref="T129:V129"/>
    <mergeCell ref="K128:L128"/>
    <mergeCell ref="A127:G129"/>
    <mergeCell ref="A115:G117"/>
    <mergeCell ref="A118:G120"/>
    <mergeCell ref="Q119:R119"/>
    <mergeCell ref="T119:V119"/>
    <mergeCell ref="X119:Y119"/>
    <mergeCell ref="AK119:AL119"/>
    <mergeCell ref="AN119:AO119"/>
    <mergeCell ref="I120:J120"/>
    <mergeCell ref="M120:O120"/>
    <mergeCell ref="T120:V120"/>
    <mergeCell ref="AK120:AL120"/>
    <mergeCell ref="T117:V117"/>
    <mergeCell ref="I121:J121"/>
    <mergeCell ref="M121:O121"/>
    <mergeCell ref="H122:H123"/>
    <mergeCell ref="I122:J122"/>
    <mergeCell ref="K122:L122"/>
    <mergeCell ref="M122:O122"/>
    <mergeCell ref="Q122:R122"/>
    <mergeCell ref="T122:V122"/>
    <mergeCell ref="X122:Y122"/>
    <mergeCell ref="AK122:AL122"/>
    <mergeCell ref="AN122:AO122"/>
    <mergeCell ref="I123:J123"/>
    <mergeCell ref="M123:O123"/>
    <mergeCell ref="T123:V123"/>
    <mergeCell ref="AK123:AL123"/>
    <mergeCell ref="Z121:Z123"/>
    <mergeCell ref="A121:G123"/>
    <mergeCell ref="I117:J117"/>
    <mergeCell ref="I118:J118"/>
    <mergeCell ref="I115:J115"/>
    <mergeCell ref="X110:Y110"/>
    <mergeCell ref="AK110:AL110"/>
    <mergeCell ref="AN110:AO110"/>
    <mergeCell ref="I111:J111"/>
    <mergeCell ref="M111:O111"/>
    <mergeCell ref="T111:V111"/>
    <mergeCell ref="AK111:AL111"/>
    <mergeCell ref="I112:J112"/>
    <mergeCell ref="M112:O112"/>
    <mergeCell ref="H113:H114"/>
    <mergeCell ref="I113:J113"/>
    <mergeCell ref="K113:L113"/>
    <mergeCell ref="M113:O113"/>
    <mergeCell ref="Q113:R113"/>
    <mergeCell ref="T113:V113"/>
    <mergeCell ref="X113:Y113"/>
    <mergeCell ref="AK113:AL113"/>
    <mergeCell ref="AN113:AO113"/>
    <mergeCell ref="I114:J114"/>
    <mergeCell ref="M114:O114"/>
    <mergeCell ref="T114:V114"/>
    <mergeCell ref="AK114:AL114"/>
    <mergeCell ref="AN112:AO112"/>
    <mergeCell ref="AB109:AB111"/>
    <mergeCell ref="AN109:AO109"/>
    <mergeCell ref="K109:L109"/>
    <mergeCell ref="Z109:Z111"/>
    <mergeCell ref="I109:J109"/>
    <mergeCell ref="M109:O109"/>
    <mergeCell ref="H110:H111"/>
    <mergeCell ref="I110:J110"/>
    <mergeCell ref="H101:H102"/>
    <mergeCell ref="I101:J101"/>
    <mergeCell ref="K101:L101"/>
    <mergeCell ref="M101:O101"/>
    <mergeCell ref="Q101:R101"/>
    <mergeCell ref="T101:V101"/>
    <mergeCell ref="X101:Y101"/>
    <mergeCell ref="AK101:AL101"/>
    <mergeCell ref="AN101:AO101"/>
    <mergeCell ref="I102:J102"/>
    <mergeCell ref="M102:O102"/>
    <mergeCell ref="T102:V102"/>
    <mergeCell ref="AK102:AL102"/>
    <mergeCell ref="K100:L100"/>
    <mergeCell ref="Q100:R100"/>
    <mergeCell ref="T100:U100"/>
    <mergeCell ref="X100:Y100"/>
    <mergeCell ref="I94:J94"/>
    <mergeCell ref="M94:O94"/>
    <mergeCell ref="H95:H96"/>
    <mergeCell ref="I95:J95"/>
    <mergeCell ref="K95:L95"/>
    <mergeCell ref="M95:O95"/>
    <mergeCell ref="Q95:R95"/>
    <mergeCell ref="T95:V95"/>
    <mergeCell ref="X95:Y95"/>
    <mergeCell ref="AK95:AL95"/>
    <mergeCell ref="AN95:AO95"/>
    <mergeCell ref="I96:J96"/>
    <mergeCell ref="M96:O96"/>
    <mergeCell ref="T96:V96"/>
    <mergeCell ref="AK96:AL96"/>
    <mergeCell ref="I97:J97"/>
    <mergeCell ref="M97:O97"/>
    <mergeCell ref="K96:L96"/>
    <mergeCell ref="Q96:R96"/>
    <mergeCell ref="X96:Y96"/>
    <mergeCell ref="AN96:AO96"/>
    <mergeCell ref="M90:O90"/>
    <mergeCell ref="T90:V90"/>
    <mergeCell ref="AK90:AL90"/>
    <mergeCell ref="I91:J91"/>
    <mergeCell ref="M91:O91"/>
    <mergeCell ref="H92:H93"/>
    <mergeCell ref="I92:J92"/>
    <mergeCell ref="K92:L92"/>
    <mergeCell ref="M92:O92"/>
    <mergeCell ref="Q92:R92"/>
    <mergeCell ref="T92:V92"/>
    <mergeCell ref="X92:Y92"/>
    <mergeCell ref="AK92:AL92"/>
    <mergeCell ref="AN92:AO92"/>
    <mergeCell ref="I93:J93"/>
    <mergeCell ref="M93:O93"/>
    <mergeCell ref="T93:V93"/>
    <mergeCell ref="AK93:AL93"/>
    <mergeCell ref="I85:J85"/>
    <mergeCell ref="M85:O85"/>
    <mergeCell ref="H86:H87"/>
    <mergeCell ref="I86:J86"/>
    <mergeCell ref="K86:L86"/>
    <mergeCell ref="M86:O86"/>
    <mergeCell ref="Q86:R86"/>
    <mergeCell ref="T86:V86"/>
    <mergeCell ref="X86:Y86"/>
    <mergeCell ref="AK86:AL86"/>
    <mergeCell ref="AN86:AO86"/>
    <mergeCell ref="I87:J87"/>
    <mergeCell ref="M87:O87"/>
    <mergeCell ref="T87:V87"/>
    <mergeCell ref="AK87:AL87"/>
    <mergeCell ref="I88:J88"/>
    <mergeCell ref="M88:O88"/>
    <mergeCell ref="K88:L88"/>
    <mergeCell ref="Q88:R88"/>
    <mergeCell ref="T88:U88"/>
    <mergeCell ref="X88:Y88"/>
    <mergeCell ref="Z88:Z90"/>
    <mergeCell ref="H89:H90"/>
    <mergeCell ref="I89:J89"/>
    <mergeCell ref="K89:L89"/>
    <mergeCell ref="M89:O89"/>
    <mergeCell ref="Q89:R89"/>
    <mergeCell ref="T89:V89"/>
    <mergeCell ref="X89:Y89"/>
    <mergeCell ref="AK89:AL89"/>
    <mergeCell ref="AN89:AO89"/>
    <mergeCell ref="I90:J90"/>
    <mergeCell ref="I81:J81"/>
    <mergeCell ref="M81:O81"/>
    <mergeCell ref="T81:V81"/>
    <mergeCell ref="AK81:AL81"/>
    <mergeCell ref="I82:J82"/>
    <mergeCell ref="M82:O82"/>
    <mergeCell ref="H83:H84"/>
    <mergeCell ref="I83:J83"/>
    <mergeCell ref="K83:L83"/>
    <mergeCell ref="M83:O83"/>
    <mergeCell ref="Q83:R83"/>
    <mergeCell ref="T83:V83"/>
    <mergeCell ref="X83:Y83"/>
    <mergeCell ref="AK83:AL83"/>
    <mergeCell ref="AN83:AO83"/>
    <mergeCell ref="I84:J84"/>
    <mergeCell ref="M84:O84"/>
    <mergeCell ref="T84:V84"/>
    <mergeCell ref="AK84:AL84"/>
    <mergeCell ref="AC79:AD81"/>
    <mergeCell ref="AC82:AD84"/>
    <mergeCell ref="K84:L84"/>
    <mergeCell ref="Q84:R84"/>
    <mergeCell ref="X84:Y84"/>
    <mergeCell ref="Q79:R79"/>
    <mergeCell ref="AN80:AO80"/>
    <mergeCell ref="I76:J76"/>
    <mergeCell ref="M76:O76"/>
    <mergeCell ref="H77:H78"/>
    <mergeCell ref="I77:J77"/>
    <mergeCell ref="K77:L77"/>
    <mergeCell ref="M77:O77"/>
    <mergeCell ref="Q77:R77"/>
    <mergeCell ref="T77:V77"/>
    <mergeCell ref="X77:Y77"/>
    <mergeCell ref="AK77:AL77"/>
    <mergeCell ref="AN77:AO77"/>
    <mergeCell ref="I78:J78"/>
    <mergeCell ref="M78:O78"/>
    <mergeCell ref="T78:V78"/>
    <mergeCell ref="AK78:AL78"/>
    <mergeCell ref="AN76:AO76"/>
    <mergeCell ref="AN78:AO78"/>
    <mergeCell ref="AC76:AD78"/>
    <mergeCell ref="A64:G66"/>
    <mergeCell ref="Q68:R68"/>
    <mergeCell ref="T68:V68"/>
    <mergeCell ref="X68:Y68"/>
    <mergeCell ref="AK68:AL68"/>
    <mergeCell ref="AN68:AO68"/>
    <mergeCell ref="I69:J69"/>
    <mergeCell ref="M69:O69"/>
    <mergeCell ref="T69:V69"/>
    <mergeCell ref="AK69:AL69"/>
    <mergeCell ref="I70:J70"/>
    <mergeCell ref="M70:O70"/>
    <mergeCell ref="Z70:Z72"/>
    <mergeCell ref="AN72:AO72"/>
    <mergeCell ref="H71:H72"/>
    <mergeCell ref="I71:J71"/>
    <mergeCell ref="K71:L71"/>
    <mergeCell ref="M71:O71"/>
    <mergeCell ref="Q71:R71"/>
    <mergeCell ref="T71:V71"/>
    <mergeCell ref="X71:Y71"/>
    <mergeCell ref="AK71:AL71"/>
    <mergeCell ref="AN71:AO71"/>
    <mergeCell ref="I72:J72"/>
    <mergeCell ref="M72:O72"/>
    <mergeCell ref="T72:V72"/>
    <mergeCell ref="AK72:AL72"/>
    <mergeCell ref="A67:G69"/>
    <mergeCell ref="K67:L67"/>
    <mergeCell ref="K69:L69"/>
    <mergeCell ref="Q69:R69"/>
    <mergeCell ref="A70:G72"/>
    <mergeCell ref="AK62:AL62"/>
    <mergeCell ref="AN62:AO62"/>
    <mergeCell ref="I63:J63"/>
    <mergeCell ref="M63:O63"/>
    <mergeCell ref="T63:V63"/>
    <mergeCell ref="AK63:AL63"/>
    <mergeCell ref="I64:J64"/>
    <mergeCell ref="M64:O64"/>
    <mergeCell ref="H65:H66"/>
    <mergeCell ref="I65:J65"/>
    <mergeCell ref="K65:L65"/>
    <mergeCell ref="M65:O65"/>
    <mergeCell ref="Q65:R65"/>
    <mergeCell ref="T65:V65"/>
    <mergeCell ref="X65:Y65"/>
    <mergeCell ref="AK65:AL65"/>
    <mergeCell ref="AN65:AO65"/>
    <mergeCell ref="I66:J66"/>
    <mergeCell ref="M66:O66"/>
    <mergeCell ref="T66:V66"/>
    <mergeCell ref="AK66:AL66"/>
    <mergeCell ref="K66:L66"/>
    <mergeCell ref="X66:Y66"/>
    <mergeCell ref="AN66:AO66"/>
    <mergeCell ref="AN64:AO64"/>
    <mergeCell ref="H62:H63"/>
    <mergeCell ref="K63:L63"/>
    <mergeCell ref="Q63:R63"/>
    <mergeCell ref="X63:Y63"/>
    <mergeCell ref="T64:U64"/>
    <mergeCell ref="X64:Y64"/>
    <mergeCell ref="Z64:Z66"/>
    <mergeCell ref="H59:H60"/>
    <mergeCell ref="I59:J59"/>
    <mergeCell ref="K59:L59"/>
    <mergeCell ref="M59:O59"/>
    <mergeCell ref="Q59:R59"/>
    <mergeCell ref="T59:V59"/>
    <mergeCell ref="X59:Y59"/>
    <mergeCell ref="AK59:AL59"/>
    <mergeCell ref="AN59:AO59"/>
    <mergeCell ref="I60:J60"/>
    <mergeCell ref="M60:O60"/>
    <mergeCell ref="T60:V60"/>
    <mergeCell ref="AK60:AL60"/>
    <mergeCell ref="X58:Y58"/>
    <mergeCell ref="Z58:Z60"/>
    <mergeCell ref="H56:H57"/>
    <mergeCell ref="I56:J56"/>
    <mergeCell ref="AN56:AO56"/>
    <mergeCell ref="AN60:AO60"/>
    <mergeCell ref="AK56:AL56"/>
    <mergeCell ref="AN58:AO58"/>
    <mergeCell ref="I58:J58"/>
    <mergeCell ref="AK51:AL51"/>
    <mergeCell ref="I52:J52"/>
    <mergeCell ref="M52:O52"/>
    <mergeCell ref="Z49:Z51"/>
    <mergeCell ref="AA49:AA51"/>
    <mergeCell ref="AB49:AB51"/>
    <mergeCell ref="M53:O53"/>
    <mergeCell ref="Q53:R53"/>
    <mergeCell ref="T53:V53"/>
    <mergeCell ref="X53:Y53"/>
    <mergeCell ref="AK53:AL53"/>
    <mergeCell ref="AN53:AO53"/>
    <mergeCell ref="K51:L51"/>
    <mergeCell ref="Q51:R51"/>
    <mergeCell ref="X51:Y51"/>
    <mergeCell ref="X49:Y49"/>
    <mergeCell ref="I49:J49"/>
    <mergeCell ref="M49:O49"/>
    <mergeCell ref="K49:L49"/>
    <mergeCell ref="Q49:R49"/>
    <mergeCell ref="K53:L53"/>
    <mergeCell ref="Q52:R52"/>
    <mergeCell ref="K50:L50"/>
    <mergeCell ref="M50:O50"/>
    <mergeCell ref="T52:U52"/>
    <mergeCell ref="X52:Y52"/>
    <mergeCell ref="Z52:Z54"/>
    <mergeCell ref="Q54:R54"/>
    <mergeCell ref="X54:Y54"/>
    <mergeCell ref="M54:O54"/>
    <mergeCell ref="T54:V54"/>
    <mergeCell ref="AK54:AL54"/>
    <mergeCell ref="K43:L43"/>
    <mergeCell ref="Q43:R43"/>
    <mergeCell ref="T43:U43"/>
    <mergeCell ref="Z40:Z42"/>
    <mergeCell ref="AA43:AA45"/>
    <mergeCell ref="AB43:AB45"/>
    <mergeCell ref="AN43:AO43"/>
    <mergeCell ref="X43:Y43"/>
    <mergeCell ref="Z43:Z45"/>
    <mergeCell ref="AN44:AO44"/>
    <mergeCell ref="I45:J45"/>
    <mergeCell ref="M45:O45"/>
    <mergeCell ref="T45:V45"/>
    <mergeCell ref="AK45:AL45"/>
    <mergeCell ref="AN45:AO45"/>
    <mergeCell ref="I44:J44"/>
    <mergeCell ref="K44:L44"/>
    <mergeCell ref="M44:O44"/>
    <mergeCell ref="Q44:R44"/>
    <mergeCell ref="T44:V44"/>
    <mergeCell ref="X44:Y44"/>
    <mergeCell ref="K45:L45"/>
    <mergeCell ref="H35:H36"/>
    <mergeCell ref="I35:J35"/>
    <mergeCell ref="K35:L35"/>
    <mergeCell ref="M35:O35"/>
    <mergeCell ref="Q35:R35"/>
    <mergeCell ref="T35:V35"/>
    <mergeCell ref="X35:Y35"/>
    <mergeCell ref="X36:Y36"/>
    <mergeCell ref="K34:L34"/>
    <mergeCell ref="AK36:AL36"/>
    <mergeCell ref="T38:V38"/>
    <mergeCell ref="X38:Y38"/>
    <mergeCell ref="AK38:AL38"/>
    <mergeCell ref="AN38:AO38"/>
    <mergeCell ref="I39:J39"/>
    <mergeCell ref="M39:O39"/>
    <mergeCell ref="T39:V39"/>
    <mergeCell ref="AK39:AL39"/>
    <mergeCell ref="K39:L39"/>
    <mergeCell ref="Q36:R36"/>
    <mergeCell ref="AN36:AO36"/>
    <mergeCell ref="K36:L36"/>
    <mergeCell ref="X39:Y39"/>
    <mergeCell ref="AN37:AO37"/>
    <mergeCell ref="AN39:AO39"/>
    <mergeCell ref="X37:Y37"/>
    <mergeCell ref="Z37:Z39"/>
    <mergeCell ref="AA37:AA39"/>
    <mergeCell ref="AB37:AB39"/>
    <mergeCell ref="Q37:R37"/>
    <mergeCell ref="T37:U37"/>
    <mergeCell ref="I23:J23"/>
    <mergeCell ref="K23:L23"/>
    <mergeCell ref="M23:O23"/>
    <mergeCell ref="Q23:R23"/>
    <mergeCell ref="T23:V23"/>
    <mergeCell ref="X23:Y23"/>
    <mergeCell ref="Q26:R26"/>
    <mergeCell ref="T26:V26"/>
    <mergeCell ref="X26:Y26"/>
    <mergeCell ref="AK26:AL26"/>
    <mergeCell ref="AN26:AO26"/>
    <mergeCell ref="I27:J27"/>
    <mergeCell ref="M27:O27"/>
    <mergeCell ref="T27:V27"/>
    <mergeCell ref="AK27:AL27"/>
    <mergeCell ref="I29:J29"/>
    <mergeCell ref="K29:L29"/>
    <mergeCell ref="M29:O29"/>
    <mergeCell ref="Q29:R29"/>
    <mergeCell ref="AX187:AZ189"/>
    <mergeCell ref="K189:L189"/>
    <mergeCell ref="Q189:R189"/>
    <mergeCell ref="X189:Y189"/>
    <mergeCell ref="AN189:AO189"/>
    <mergeCell ref="AA187:AA189"/>
    <mergeCell ref="AB187:AB189"/>
    <mergeCell ref="AN187:AO187"/>
    <mergeCell ref="K184:L184"/>
    <mergeCell ref="Q184:R184"/>
    <mergeCell ref="T184:U184"/>
    <mergeCell ref="X184:Y184"/>
    <mergeCell ref="Z184:Z186"/>
    <mergeCell ref="AP184:AR184"/>
    <mergeCell ref="AX184:AZ186"/>
    <mergeCell ref="M106:O106"/>
    <mergeCell ref="K107:L107"/>
    <mergeCell ref="M107:O107"/>
    <mergeCell ref="Q107:R107"/>
    <mergeCell ref="T107:V107"/>
    <mergeCell ref="X107:Y107"/>
    <mergeCell ref="AK107:AL107"/>
    <mergeCell ref="AN107:AO107"/>
    <mergeCell ref="K187:L187"/>
    <mergeCell ref="Q187:R187"/>
    <mergeCell ref="T187:U187"/>
    <mergeCell ref="X187:Y187"/>
    <mergeCell ref="Z187:Z189"/>
    <mergeCell ref="AT169:AV169"/>
    <mergeCell ref="AT172:AV172"/>
    <mergeCell ref="AP181:AR181"/>
    <mergeCell ref="T110:V110"/>
    <mergeCell ref="X87:Y87"/>
    <mergeCell ref="AN87:AO87"/>
    <mergeCell ref="AA85:AA87"/>
    <mergeCell ref="AB85:AB87"/>
    <mergeCell ref="AN85:AO85"/>
    <mergeCell ref="I46:J46"/>
    <mergeCell ref="M46:O46"/>
    <mergeCell ref="H47:H48"/>
    <mergeCell ref="I47:J47"/>
    <mergeCell ref="T50:V50"/>
    <mergeCell ref="X50:Y50"/>
    <mergeCell ref="AK50:AL50"/>
    <mergeCell ref="K47:L47"/>
    <mergeCell ref="AX88:AZ90"/>
    <mergeCell ref="K90:L90"/>
    <mergeCell ref="Q90:R90"/>
    <mergeCell ref="X90:Y90"/>
    <mergeCell ref="AN90:AO90"/>
    <mergeCell ref="AA88:AA90"/>
    <mergeCell ref="AB88:AB90"/>
    <mergeCell ref="AN88:AO88"/>
    <mergeCell ref="AP88:AR88"/>
    <mergeCell ref="AP82:AR82"/>
    <mergeCell ref="AT88:AV88"/>
    <mergeCell ref="AN79:AO79"/>
    <mergeCell ref="I79:J79"/>
    <mergeCell ref="M79:O79"/>
    <mergeCell ref="H80:H81"/>
    <mergeCell ref="I80:J80"/>
    <mergeCell ref="I51:J51"/>
    <mergeCell ref="M51:O51"/>
    <mergeCell ref="T51:V51"/>
    <mergeCell ref="AX40:AZ42"/>
    <mergeCell ref="AA40:AA42"/>
    <mergeCell ref="AB40:AB42"/>
    <mergeCell ref="AT40:AV40"/>
    <mergeCell ref="AT37:AV37"/>
    <mergeCell ref="AX37:AZ39"/>
    <mergeCell ref="AN42:AO42"/>
    <mergeCell ref="Q39:R39"/>
    <mergeCell ref="AX43:AZ45"/>
    <mergeCell ref="T79:U79"/>
    <mergeCell ref="X79:Y79"/>
    <mergeCell ref="Z79:Z81"/>
    <mergeCell ref="AA79:AA81"/>
    <mergeCell ref="AB79:AB81"/>
    <mergeCell ref="X76:Y76"/>
    <mergeCell ref="Q76:R76"/>
    <mergeCell ref="Q58:R58"/>
    <mergeCell ref="T58:U58"/>
    <mergeCell ref="Q46:R46"/>
    <mergeCell ref="T46:U46"/>
    <mergeCell ref="X46:Y46"/>
    <mergeCell ref="X45:Y45"/>
    <mergeCell ref="Q48:R48"/>
    <mergeCell ref="X48:Y48"/>
    <mergeCell ref="Q67:R67"/>
    <mergeCell ref="T67:U67"/>
    <mergeCell ref="Q66:R66"/>
    <mergeCell ref="Q47:R47"/>
    <mergeCell ref="T47:V47"/>
    <mergeCell ref="X47:Y47"/>
    <mergeCell ref="T48:V48"/>
    <mergeCell ref="AX79:AZ81"/>
    <mergeCell ref="A1:CE3"/>
    <mergeCell ref="K31:L31"/>
    <mergeCell ref="Q31:R31"/>
    <mergeCell ref="T31:U31"/>
    <mergeCell ref="X31:Y31"/>
    <mergeCell ref="Z31:Z33"/>
    <mergeCell ref="AA31:AA33"/>
    <mergeCell ref="AB31:AB33"/>
    <mergeCell ref="AN31:AO31"/>
    <mergeCell ref="AT31:AV31"/>
    <mergeCell ref="AY7:BB9"/>
    <mergeCell ref="K25:L25"/>
    <mergeCell ref="Q25:R25"/>
    <mergeCell ref="T25:U25"/>
    <mergeCell ref="K22:L22"/>
    <mergeCell ref="Q22:R22"/>
    <mergeCell ref="T22:U22"/>
    <mergeCell ref="X22:Y22"/>
    <mergeCell ref="AY10:BB13"/>
    <mergeCell ref="Q24:R24"/>
    <mergeCell ref="AP15:AS18"/>
    <mergeCell ref="K30:L30"/>
    <mergeCell ref="M25:O25"/>
    <mergeCell ref="AA28:AA30"/>
    <mergeCell ref="AB28:AB30"/>
    <mergeCell ref="H29:H30"/>
    <mergeCell ref="T29:V29"/>
    <mergeCell ref="X29:Y29"/>
    <mergeCell ref="AK29:AL29"/>
    <mergeCell ref="AN29:AO29"/>
    <mergeCell ref="I30:J30"/>
    <mergeCell ref="M30:O30"/>
    <mergeCell ref="A195:T197"/>
    <mergeCell ref="U195:Y195"/>
    <mergeCell ref="U196:X197"/>
    <mergeCell ref="Y196:Y197"/>
    <mergeCell ref="A190:T191"/>
    <mergeCell ref="U190:X190"/>
    <mergeCell ref="U191:X191"/>
    <mergeCell ref="A192:T194"/>
    <mergeCell ref="U192:Y192"/>
    <mergeCell ref="Z192:AC192"/>
    <mergeCell ref="U193:X194"/>
    <mergeCell ref="Y193:Y194"/>
    <mergeCell ref="M47:O47"/>
    <mergeCell ref="I48:J48"/>
    <mergeCell ref="M48:O48"/>
    <mergeCell ref="K81:L81"/>
    <mergeCell ref="Q81:R81"/>
    <mergeCell ref="X81:Y81"/>
    <mergeCell ref="Q78:R78"/>
    <mergeCell ref="X78:Y78"/>
    <mergeCell ref="Q70:R70"/>
    <mergeCell ref="T70:U70"/>
    <mergeCell ref="X70:Y70"/>
    <mergeCell ref="K85:L85"/>
    <mergeCell ref="Q85:R85"/>
    <mergeCell ref="T85:U85"/>
    <mergeCell ref="X85:Y85"/>
    <mergeCell ref="Z85:Z87"/>
    <mergeCell ref="K80:L80"/>
    <mergeCell ref="M80:O80"/>
    <mergeCell ref="Q80:R80"/>
    <mergeCell ref="T80:V80"/>
    <mergeCell ref="AX73:AZ75"/>
    <mergeCell ref="K75:L75"/>
    <mergeCell ref="Q75:R75"/>
    <mergeCell ref="X75:Y75"/>
    <mergeCell ref="AN75:AO75"/>
    <mergeCell ref="AN73:AO73"/>
    <mergeCell ref="AT73:AV73"/>
    <mergeCell ref="Z73:Z75"/>
    <mergeCell ref="AA73:AA75"/>
    <mergeCell ref="AK75:AL75"/>
    <mergeCell ref="AB73:AB75"/>
    <mergeCell ref="AC73:AD75"/>
    <mergeCell ref="AX67:AZ69"/>
    <mergeCell ref="AN67:AO67"/>
    <mergeCell ref="AN69:AO69"/>
    <mergeCell ref="T49:U49"/>
    <mergeCell ref="H44:H45"/>
    <mergeCell ref="H50:H51"/>
    <mergeCell ref="K58:L58"/>
    <mergeCell ref="K46:L46"/>
    <mergeCell ref="K48:L48"/>
    <mergeCell ref="AN70:AO70"/>
    <mergeCell ref="Q45:R45"/>
    <mergeCell ref="M57:O57"/>
    <mergeCell ref="T57:V57"/>
    <mergeCell ref="AK57:AL57"/>
    <mergeCell ref="M58:O58"/>
    <mergeCell ref="AT67:AV67"/>
    <mergeCell ref="K70:L70"/>
    <mergeCell ref="K60:L60"/>
    <mergeCell ref="Q60:R60"/>
    <mergeCell ref="X60:Y60"/>
    <mergeCell ref="AA70:AA72"/>
    <mergeCell ref="AB70:AB72"/>
    <mergeCell ref="AP70:AR70"/>
    <mergeCell ref="I73:J73"/>
    <mergeCell ref="M73:O73"/>
    <mergeCell ref="H74:H75"/>
    <mergeCell ref="I74:J74"/>
    <mergeCell ref="K74:L74"/>
    <mergeCell ref="M74:O74"/>
    <mergeCell ref="Q74:R74"/>
    <mergeCell ref="T74:V74"/>
    <mergeCell ref="X74:Y74"/>
    <mergeCell ref="AK74:AL74"/>
    <mergeCell ref="AN74:AO74"/>
    <mergeCell ref="I75:J75"/>
    <mergeCell ref="M75:O75"/>
    <mergeCell ref="T75:V75"/>
    <mergeCell ref="K62:L62"/>
    <mergeCell ref="M62:O62"/>
    <mergeCell ref="Q62:R62"/>
    <mergeCell ref="T62:V62"/>
    <mergeCell ref="X62:Y62"/>
    <mergeCell ref="Z55:Z57"/>
    <mergeCell ref="AA55:AA57"/>
    <mergeCell ref="AB55:AB57"/>
    <mergeCell ref="T55:U55"/>
    <mergeCell ref="X55:Y55"/>
    <mergeCell ref="I61:J61"/>
    <mergeCell ref="M61:O61"/>
    <mergeCell ref="Z61:Z63"/>
    <mergeCell ref="I62:J62"/>
    <mergeCell ref="K56:L56"/>
    <mergeCell ref="M56:O56"/>
    <mergeCell ref="Q56:R56"/>
    <mergeCell ref="T56:V56"/>
    <mergeCell ref="X56:Y56"/>
    <mergeCell ref="K57:L57"/>
    <mergeCell ref="Q57:R57"/>
    <mergeCell ref="X57:Y57"/>
    <mergeCell ref="AA58:AA60"/>
    <mergeCell ref="AB58:AB60"/>
    <mergeCell ref="K61:L61"/>
    <mergeCell ref="Q61:R61"/>
    <mergeCell ref="T61:U61"/>
    <mergeCell ref="X61:Y61"/>
    <mergeCell ref="AB46:AB48"/>
    <mergeCell ref="Q50:R50"/>
    <mergeCell ref="AK47:AL47"/>
    <mergeCell ref="AN47:AO47"/>
    <mergeCell ref="AK48:AL48"/>
    <mergeCell ref="AN48:AO48"/>
    <mergeCell ref="AN46:AO46"/>
    <mergeCell ref="Q55:R55"/>
    <mergeCell ref="M55:O55"/>
    <mergeCell ref="M38:O38"/>
    <mergeCell ref="Q38:R38"/>
    <mergeCell ref="Q27:R27"/>
    <mergeCell ref="X27:Y27"/>
    <mergeCell ref="K32:L32"/>
    <mergeCell ref="M32:O32"/>
    <mergeCell ref="Q32:R32"/>
    <mergeCell ref="T32:V32"/>
    <mergeCell ref="AN54:AO54"/>
    <mergeCell ref="M34:O34"/>
    <mergeCell ref="Q34:R34"/>
    <mergeCell ref="T34:U34"/>
    <mergeCell ref="X34:Y34"/>
    <mergeCell ref="AA34:AA36"/>
    <mergeCell ref="AB34:AB36"/>
    <mergeCell ref="Z34:Z36"/>
    <mergeCell ref="X41:Y41"/>
    <mergeCell ref="AK41:AL41"/>
    <mergeCell ref="AN41:AO41"/>
    <mergeCell ref="M42:O42"/>
    <mergeCell ref="T42:V42"/>
    <mergeCell ref="AK42:AL42"/>
    <mergeCell ref="M43:O43"/>
    <mergeCell ref="I31:J31"/>
    <mergeCell ref="M31:O31"/>
    <mergeCell ref="AK35:AL35"/>
    <mergeCell ref="AN35:AO35"/>
    <mergeCell ref="I36:J36"/>
    <mergeCell ref="M36:O36"/>
    <mergeCell ref="T36:V36"/>
    <mergeCell ref="X42:Y42"/>
    <mergeCell ref="AN40:AO40"/>
    <mergeCell ref="Q40:R40"/>
    <mergeCell ref="T40:U40"/>
    <mergeCell ref="X40:Y40"/>
    <mergeCell ref="K42:L42"/>
    <mergeCell ref="Q42:R42"/>
    <mergeCell ref="I40:J40"/>
    <mergeCell ref="M40:O40"/>
    <mergeCell ref="I41:J41"/>
    <mergeCell ref="K41:L41"/>
    <mergeCell ref="M41:O41"/>
    <mergeCell ref="Q41:R41"/>
    <mergeCell ref="T41:V41"/>
    <mergeCell ref="K37:L37"/>
    <mergeCell ref="I32:J32"/>
    <mergeCell ref="M33:O33"/>
    <mergeCell ref="T33:V33"/>
    <mergeCell ref="AK33:AL33"/>
    <mergeCell ref="I42:J42"/>
    <mergeCell ref="X32:Y32"/>
    <mergeCell ref="AK32:AL32"/>
    <mergeCell ref="AN32:AO32"/>
    <mergeCell ref="I33:J33"/>
    <mergeCell ref="A22:G24"/>
    <mergeCell ref="M7:W9"/>
    <mergeCell ref="M10:Q13"/>
    <mergeCell ref="R10:W11"/>
    <mergeCell ref="R12:W13"/>
    <mergeCell ref="Z15:AD18"/>
    <mergeCell ref="AN28:AO28"/>
    <mergeCell ref="AT28:AV28"/>
    <mergeCell ref="Z28:Z30"/>
    <mergeCell ref="K28:L28"/>
    <mergeCell ref="Q33:R33"/>
    <mergeCell ref="X33:Y33"/>
    <mergeCell ref="AP28:AR28"/>
    <mergeCell ref="T28:U28"/>
    <mergeCell ref="X28:Y28"/>
    <mergeCell ref="K33:L33"/>
    <mergeCell ref="Q30:R30"/>
    <mergeCell ref="X30:Y30"/>
    <mergeCell ref="AN25:AO25"/>
    <mergeCell ref="AN27:AO27"/>
    <mergeCell ref="Z25:Z27"/>
    <mergeCell ref="AA25:AA27"/>
    <mergeCell ref="AB25:AB27"/>
    <mergeCell ref="K26:L26"/>
    <mergeCell ref="M26:O26"/>
    <mergeCell ref="AN33:AO33"/>
    <mergeCell ref="Q28:R28"/>
    <mergeCell ref="M28:O28"/>
    <mergeCell ref="T30:V30"/>
    <mergeCell ref="AK30:AL30"/>
    <mergeCell ref="AN30:AO30"/>
    <mergeCell ref="K27:L27"/>
    <mergeCell ref="AC10:AE13"/>
    <mergeCell ref="AF10:AH13"/>
    <mergeCell ref="Z10:Z11"/>
    <mergeCell ref="AF7:AH9"/>
    <mergeCell ref="AA19:AA21"/>
    <mergeCell ref="A7:K8"/>
    <mergeCell ref="A10:K11"/>
    <mergeCell ref="AI7:AP8"/>
    <mergeCell ref="AB19:AB21"/>
    <mergeCell ref="AA22:AA24"/>
    <mergeCell ref="AB22:AB24"/>
    <mergeCell ref="X9:Y9"/>
    <mergeCell ref="AE15:AO18"/>
    <mergeCell ref="X10:Y11"/>
    <mergeCell ref="X12:Y13"/>
    <mergeCell ref="AA7:AB13"/>
    <mergeCell ref="AC7:AE9"/>
    <mergeCell ref="AK20:AL20"/>
    <mergeCell ref="AK21:AL21"/>
    <mergeCell ref="AN19:AO19"/>
    <mergeCell ref="I24:J24"/>
    <mergeCell ref="M24:O24"/>
    <mergeCell ref="T24:V24"/>
    <mergeCell ref="H23:H24"/>
    <mergeCell ref="AK23:AL23"/>
    <mergeCell ref="AN23:AO23"/>
    <mergeCell ref="AK24:AL24"/>
    <mergeCell ref="X24:Y24"/>
    <mergeCell ref="AN21:AO21"/>
    <mergeCell ref="X19:Y19"/>
    <mergeCell ref="Z19:Z21"/>
    <mergeCell ref="I22:J22"/>
    <mergeCell ref="Z12:Z13"/>
    <mergeCell ref="K20:L20"/>
    <mergeCell ref="Q20:R20"/>
    <mergeCell ref="X20:Y20"/>
    <mergeCell ref="A9:B9"/>
    <mergeCell ref="C9:E9"/>
    <mergeCell ref="G9:H9"/>
    <mergeCell ref="G12:I13"/>
    <mergeCell ref="J12:K13"/>
    <mergeCell ref="F12:F13"/>
    <mergeCell ref="A12:E13"/>
    <mergeCell ref="I15:Y18"/>
    <mergeCell ref="H20:H21"/>
    <mergeCell ref="I19:J19"/>
    <mergeCell ref="M19:O19"/>
    <mergeCell ref="I20:J20"/>
    <mergeCell ref="M20:O20"/>
    <mergeCell ref="T20:V20"/>
    <mergeCell ref="I21:J21"/>
    <mergeCell ref="M21:O21"/>
    <mergeCell ref="A15:H18"/>
    <mergeCell ref="A19:G21"/>
    <mergeCell ref="T21:V21"/>
    <mergeCell ref="X7:Y8"/>
    <mergeCell ref="Z7:Z8"/>
    <mergeCell ref="K19:L19"/>
    <mergeCell ref="Q19:R19"/>
    <mergeCell ref="K21:L21"/>
    <mergeCell ref="Q21:R21"/>
    <mergeCell ref="T19:U19"/>
    <mergeCell ref="AX49:AZ51"/>
    <mergeCell ref="AN49:AO49"/>
    <mergeCell ref="AN51:AO51"/>
    <mergeCell ref="AP43:AR43"/>
    <mergeCell ref="AP40:AR40"/>
    <mergeCell ref="AP37:AR37"/>
    <mergeCell ref="AX46:AZ48"/>
    <mergeCell ref="AT46:AV46"/>
    <mergeCell ref="AK44:AL44"/>
    <mergeCell ref="AP52:AR52"/>
    <mergeCell ref="X21:Y21"/>
    <mergeCell ref="Z46:Z48"/>
    <mergeCell ref="AA46:AA48"/>
    <mergeCell ref="AP20:AR21"/>
    <mergeCell ref="AP19:AR19"/>
    <mergeCell ref="AN24:AO24"/>
    <mergeCell ref="AN22:AO22"/>
    <mergeCell ref="AT22:AV22"/>
    <mergeCell ref="AX22:AZ24"/>
    <mergeCell ref="AT25:AV25"/>
    <mergeCell ref="AU7:AV8"/>
    <mergeCell ref="AW7:AX8"/>
    <mergeCell ref="AI9:AP9"/>
    <mergeCell ref="AQ9:AS9"/>
    <mergeCell ref="AT9:AX9"/>
    <mergeCell ref="AX55:AZ57"/>
    <mergeCell ref="AN57:AO57"/>
    <mergeCell ref="AN55:AO55"/>
    <mergeCell ref="AT55:AV55"/>
    <mergeCell ref="AT58:AV58"/>
    <mergeCell ref="AX58:AZ60"/>
    <mergeCell ref="AN50:AO50"/>
    <mergeCell ref="AP67:AR67"/>
    <mergeCell ref="AP64:AR64"/>
    <mergeCell ref="AX64:AZ66"/>
    <mergeCell ref="AT64:AV64"/>
    <mergeCell ref="AT70:AV70"/>
    <mergeCell ref="AP61:AR61"/>
    <mergeCell ref="AX61:AZ63"/>
    <mergeCell ref="AA61:AA63"/>
    <mergeCell ref="AC55:AD57"/>
    <mergeCell ref="AC58:AD60"/>
    <mergeCell ref="AN52:AO52"/>
    <mergeCell ref="AB61:AB63"/>
    <mergeCell ref="AN63:AO63"/>
    <mergeCell ref="AN61:AO61"/>
    <mergeCell ref="AC61:AD63"/>
    <mergeCell ref="AC64:AD66"/>
    <mergeCell ref="AC67:AD69"/>
    <mergeCell ref="AC70:AD72"/>
    <mergeCell ref="AT52:AV52"/>
    <mergeCell ref="AX52:AZ54"/>
    <mergeCell ref="AA52:AA54"/>
    <mergeCell ref="AB52:AB54"/>
    <mergeCell ref="AA67:AA69"/>
    <mergeCell ref="AB67:AB69"/>
    <mergeCell ref="AX70:AZ72"/>
    <mergeCell ref="AA64:AA66"/>
    <mergeCell ref="AB64:AB66"/>
    <mergeCell ref="H68:H69"/>
    <mergeCell ref="K73:L73"/>
    <mergeCell ref="Q73:R73"/>
    <mergeCell ref="T73:U73"/>
    <mergeCell ref="X73:Y73"/>
    <mergeCell ref="K72:L72"/>
    <mergeCell ref="Q72:R72"/>
    <mergeCell ref="X72:Y72"/>
    <mergeCell ref="AP94:AR94"/>
    <mergeCell ref="AP91:AR91"/>
    <mergeCell ref="AN82:AO82"/>
    <mergeCell ref="K91:L91"/>
    <mergeCell ref="Q91:R91"/>
    <mergeCell ref="T91:U91"/>
    <mergeCell ref="X91:Y91"/>
    <mergeCell ref="Z91:Z93"/>
    <mergeCell ref="K82:L82"/>
    <mergeCell ref="AA94:AA96"/>
    <mergeCell ref="AB94:AB96"/>
    <mergeCell ref="AN94:AO94"/>
    <mergeCell ref="X69:Y69"/>
    <mergeCell ref="X67:Y67"/>
    <mergeCell ref="Z67:Z69"/>
    <mergeCell ref="K64:L64"/>
    <mergeCell ref="Q64:R64"/>
    <mergeCell ref="I67:J67"/>
    <mergeCell ref="M67:O67"/>
    <mergeCell ref="I68:J68"/>
    <mergeCell ref="K68:L68"/>
    <mergeCell ref="M68:O68"/>
    <mergeCell ref="AX76:AZ78"/>
    <mergeCell ref="AB76:AB78"/>
    <mergeCell ref="K78:L78"/>
    <mergeCell ref="K79:L79"/>
    <mergeCell ref="T76:U76"/>
    <mergeCell ref="Z76:Z78"/>
    <mergeCell ref="AA76:AA78"/>
    <mergeCell ref="AP76:AR76"/>
    <mergeCell ref="AT82:AV82"/>
    <mergeCell ref="AX82:AZ84"/>
    <mergeCell ref="Q82:R82"/>
    <mergeCell ref="T82:U82"/>
    <mergeCell ref="X82:Y82"/>
    <mergeCell ref="Z82:Z84"/>
    <mergeCell ref="AA82:AA84"/>
    <mergeCell ref="AB82:AB84"/>
    <mergeCell ref="AX91:AZ93"/>
    <mergeCell ref="K93:L93"/>
    <mergeCell ref="Q93:R93"/>
    <mergeCell ref="K76:L76"/>
    <mergeCell ref="AN81:AO81"/>
    <mergeCell ref="AP83:AR84"/>
    <mergeCell ref="AS83:AS84"/>
    <mergeCell ref="AT83:AU84"/>
    <mergeCell ref="AW83:AW84"/>
    <mergeCell ref="AN84:AO84"/>
    <mergeCell ref="AT85:AV85"/>
    <mergeCell ref="X80:Y80"/>
    <mergeCell ref="AK80:AL80"/>
    <mergeCell ref="AX85:AZ87"/>
    <mergeCell ref="K87:L87"/>
    <mergeCell ref="Q87:R87"/>
    <mergeCell ref="T94:U94"/>
    <mergeCell ref="X94:Y94"/>
    <mergeCell ref="Z94:Z96"/>
    <mergeCell ref="AT94:AV94"/>
    <mergeCell ref="X93:Y93"/>
    <mergeCell ref="AN93:AO93"/>
    <mergeCell ref="AA91:AA93"/>
    <mergeCell ref="AN97:AO97"/>
    <mergeCell ref="K94:L94"/>
    <mergeCell ref="Q94:R94"/>
    <mergeCell ref="AX94:AZ96"/>
    <mergeCell ref="AS95:AS96"/>
    <mergeCell ref="AT95:AU96"/>
    <mergeCell ref="AW95:AW96"/>
    <mergeCell ref="AT91:AV91"/>
    <mergeCell ref="K97:L97"/>
    <mergeCell ref="Q97:R97"/>
    <mergeCell ref="T97:U97"/>
    <mergeCell ref="X97:Y97"/>
    <mergeCell ref="Z97:Z99"/>
    <mergeCell ref="AB91:AB93"/>
    <mergeCell ref="AN91:AO91"/>
    <mergeCell ref="K98:L98"/>
    <mergeCell ref="M98:O98"/>
    <mergeCell ref="Q98:R98"/>
    <mergeCell ref="T98:V98"/>
    <mergeCell ref="X98:Y98"/>
    <mergeCell ref="AK98:AL98"/>
    <mergeCell ref="AN98:AO98"/>
    <mergeCell ref="M99:O99"/>
    <mergeCell ref="T99:V99"/>
    <mergeCell ref="AK99:AL99"/>
    <mergeCell ref="Q102:R102"/>
    <mergeCell ref="X102:Y102"/>
    <mergeCell ref="I103:J103"/>
    <mergeCell ref="M103:O103"/>
    <mergeCell ref="H104:H105"/>
    <mergeCell ref="I104:J104"/>
    <mergeCell ref="K104:L104"/>
    <mergeCell ref="M104:O104"/>
    <mergeCell ref="Q104:R104"/>
    <mergeCell ref="T104:V104"/>
    <mergeCell ref="X104:Y104"/>
    <mergeCell ref="AP97:AR97"/>
    <mergeCell ref="AT97:AV97"/>
    <mergeCell ref="AX97:AZ99"/>
    <mergeCell ref="K99:L99"/>
    <mergeCell ref="Q99:R99"/>
    <mergeCell ref="X99:Y99"/>
    <mergeCell ref="AN99:AO99"/>
    <mergeCell ref="AA97:AA99"/>
    <mergeCell ref="AB97:AB99"/>
    <mergeCell ref="AX100:AZ102"/>
    <mergeCell ref="AN102:AO102"/>
    <mergeCell ref="AA100:AA102"/>
    <mergeCell ref="AB100:AB102"/>
    <mergeCell ref="AN100:AO100"/>
    <mergeCell ref="AP100:AR100"/>
    <mergeCell ref="AT100:AV100"/>
    <mergeCell ref="H98:H99"/>
    <mergeCell ref="I98:J98"/>
    <mergeCell ref="I99:J99"/>
    <mergeCell ref="I100:J100"/>
    <mergeCell ref="M100:O100"/>
    <mergeCell ref="AN106:AO106"/>
    <mergeCell ref="AN108:AO108"/>
    <mergeCell ref="I106:J106"/>
    <mergeCell ref="H107:H108"/>
    <mergeCell ref="I107:J107"/>
    <mergeCell ref="I108:J108"/>
    <mergeCell ref="M108:O108"/>
    <mergeCell ref="T108:V108"/>
    <mergeCell ref="AK108:AL108"/>
    <mergeCell ref="AX103:AZ105"/>
    <mergeCell ref="K105:L105"/>
    <mergeCell ref="Q105:R105"/>
    <mergeCell ref="X105:Y105"/>
    <mergeCell ref="AN105:AO105"/>
    <mergeCell ref="AA103:AA105"/>
    <mergeCell ref="AB103:AB105"/>
    <mergeCell ref="AN103:AO103"/>
    <mergeCell ref="AK104:AL104"/>
    <mergeCell ref="AN104:AO104"/>
    <mergeCell ref="I105:J105"/>
    <mergeCell ref="M105:O105"/>
    <mergeCell ref="T105:V105"/>
    <mergeCell ref="AK105:AL105"/>
    <mergeCell ref="AX106:AZ108"/>
    <mergeCell ref="K108:L108"/>
    <mergeCell ref="Q108:R108"/>
    <mergeCell ref="K103:L103"/>
    <mergeCell ref="Q103:R103"/>
    <mergeCell ref="T103:U103"/>
    <mergeCell ref="X103:Y103"/>
    <mergeCell ref="Z103:Z105"/>
    <mergeCell ref="AT119:AU120"/>
    <mergeCell ref="AW119:AW120"/>
    <mergeCell ref="M110:O110"/>
    <mergeCell ref="Q110:R110"/>
    <mergeCell ref="K110:L110"/>
    <mergeCell ref="AX109:AZ111"/>
    <mergeCell ref="K111:L111"/>
    <mergeCell ref="Q111:R111"/>
    <mergeCell ref="X111:Y111"/>
    <mergeCell ref="AN111:AO111"/>
    <mergeCell ref="AA106:AA108"/>
    <mergeCell ref="AB106:AB108"/>
    <mergeCell ref="AP106:AR106"/>
    <mergeCell ref="AT106:AV106"/>
    <mergeCell ref="AA112:AA114"/>
    <mergeCell ref="AB112:AB114"/>
    <mergeCell ref="AP110:AR111"/>
    <mergeCell ref="AS110:AS111"/>
    <mergeCell ref="AT110:AU111"/>
    <mergeCell ref="AW110:AW111"/>
    <mergeCell ref="AS113:AS114"/>
    <mergeCell ref="AT113:AU114"/>
    <mergeCell ref="AW113:AW114"/>
    <mergeCell ref="AP112:AR112"/>
    <mergeCell ref="AN114:AO114"/>
    <mergeCell ref="K106:L106"/>
    <mergeCell ref="Q106:R106"/>
    <mergeCell ref="T106:U106"/>
    <mergeCell ref="X106:Y106"/>
    <mergeCell ref="Z106:Z108"/>
    <mergeCell ref="AA109:AA111"/>
    <mergeCell ref="X112:Y112"/>
    <mergeCell ref="AP118:AR118"/>
    <mergeCell ref="AT118:AV118"/>
    <mergeCell ref="AA118:AA120"/>
    <mergeCell ref="AB118:AB120"/>
    <mergeCell ref="AN118:AO118"/>
    <mergeCell ref="AC118:AD120"/>
    <mergeCell ref="X109:Y109"/>
    <mergeCell ref="AX118:AZ120"/>
    <mergeCell ref="K120:L120"/>
    <mergeCell ref="Q120:R120"/>
    <mergeCell ref="X120:Y120"/>
    <mergeCell ref="K118:L118"/>
    <mergeCell ref="Q118:R118"/>
    <mergeCell ref="T118:U118"/>
    <mergeCell ref="X118:Y118"/>
    <mergeCell ref="Z118:Z120"/>
    <mergeCell ref="AN120:AO120"/>
    <mergeCell ref="K115:L115"/>
    <mergeCell ref="Q115:R115"/>
    <mergeCell ref="T115:U115"/>
    <mergeCell ref="X115:Y115"/>
    <mergeCell ref="Z115:Z117"/>
    <mergeCell ref="M117:O117"/>
    <mergeCell ref="AP116:AR117"/>
    <mergeCell ref="AS116:AS117"/>
    <mergeCell ref="AT116:AU117"/>
    <mergeCell ref="AW116:AW117"/>
    <mergeCell ref="AK117:AL117"/>
    <mergeCell ref="M118:O118"/>
    <mergeCell ref="M115:O115"/>
    <mergeCell ref="AP119:AR120"/>
    <mergeCell ref="AS119:AS120"/>
    <mergeCell ref="AP115:AR115"/>
    <mergeCell ref="AT115:AV115"/>
    <mergeCell ref="AX115:AZ117"/>
    <mergeCell ref="K117:L117"/>
    <mergeCell ref="Q117:R117"/>
    <mergeCell ref="X117:Y117"/>
    <mergeCell ref="AN117:AO117"/>
    <mergeCell ref="AA115:AA117"/>
    <mergeCell ref="AB115:AB117"/>
    <mergeCell ref="AN115:AO115"/>
    <mergeCell ref="H116:H117"/>
    <mergeCell ref="I116:J116"/>
    <mergeCell ref="K116:L116"/>
    <mergeCell ref="M116:O116"/>
    <mergeCell ref="Q116:R116"/>
    <mergeCell ref="T116:V116"/>
    <mergeCell ref="X116:Y116"/>
    <mergeCell ref="AK116:AL116"/>
    <mergeCell ref="AN116:AO116"/>
    <mergeCell ref="AB181:AB183"/>
    <mergeCell ref="AN142:AO142"/>
    <mergeCell ref="AK143:AL143"/>
    <mergeCell ref="AK144:AL144"/>
    <mergeCell ref="AN148:AO148"/>
    <mergeCell ref="K160:L160"/>
    <mergeCell ref="M160:O160"/>
    <mergeCell ref="K158:L158"/>
    <mergeCell ref="K168:L168"/>
    <mergeCell ref="Q168:R168"/>
    <mergeCell ref="X168:Y168"/>
    <mergeCell ref="AN168:AO168"/>
    <mergeCell ref="AN162:AO162"/>
    <mergeCell ref="K164:L164"/>
    <mergeCell ref="X161:Y161"/>
    <mergeCell ref="K163:L163"/>
    <mergeCell ref="M163:O163"/>
    <mergeCell ref="Q163:R163"/>
    <mergeCell ref="T163:U163"/>
    <mergeCell ref="K179:L179"/>
    <mergeCell ref="M179:O179"/>
    <mergeCell ref="Q179:R179"/>
    <mergeCell ref="K169:L169"/>
    <mergeCell ref="Q169:R169"/>
    <mergeCell ref="AN177:AO177"/>
    <mergeCell ref="AA178:AA180"/>
    <mergeCell ref="AB178:AB180"/>
    <mergeCell ref="X179:Y179"/>
    <mergeCell ref="AK179:AL179"/>
    <mergeCell ref="AN160:AO160"/>
    <mergeCell ref="T162:V162"/>
    <mergeCell ref="K145:L145"/>
    <mergeCell ref="AX181:AZ183"/>
    <mergeCell ref="K183:L183"/>
    <mergeCell ref="Q183:R183"/>
    <mergeCell ref="X183:Y183"/>
    <mergeCell ref="AN183:AO183"/>
    <mergeCell ref="I163:J163"/>
    <mergeCell ref="X163:Y163"/>
    <mergeCell ref="Z163:Z165"/>
    <mergeCell ref="AA163:AA165"/>
    <mergeCell ref="AB163:AB165"/>
    <mergeCell ref="AN163:AO163"/>
    <mergeCell ref="I166:J166"/>
    <mergeCell ref="K166:L166"/>
    <mergeCell ref="M166:O166"/>
    <mergeCell ref="Q166:R166"/>
    <mergeCell ref="T166:U166"/>
    <mergeCell ref="X166:Y166"/>
    <mergeCell ref="K181:L181"/>
    <mergeCell ref="Q181:R181"/>
    <mergeCell ref="T181:U181"/>
    <mergeCell ref="X181:Y181"/>
    <mergeCell ref="Z181:Z183"/>
    <mergeCell ref="AN179:AO179"/>
    <mergeCell ref="I180:J180"/>
    <mergeCell ref="K180:L180"/>
    <mergeCell ref="M180:O180"/>
    <mergeCell ref="T180:V180"/>
    <mergeCell ref="Z172:Z174"/>
    <mergeCell ref="AN171:AO171"/>
    <mergeCell ref="X165:Y165"/>
    <mergeCell ref="AN165:AO165"/>
    <mergeCell ref="AA181:AA183"/>
    <mergeCell ref="H173:H174"/>
    <mergeCell ref="I173:J173"/>
    <mergeCell ref="K173:L173"/>
    <mergeCell ref="M173:O173"/>
    <mergeCell ref="I174:J174"/>
    <mergeCell ref="M174:O174"/>
    <mergeCell ref="K177:L177"/>
    <mergeCell ref="Q177:R177"/>
    <mergeCell ref="K174:L174"/>
    <mergeCell ref="Q174:R174"/>
    <mergeCell ref="X174:Y174"/>
    <mergeCell ref="H170:H171"/>
    <mergeCell ref="I170:J170"/>
    <mergeCell ref="T170:V170"/>
    <mergeCell ref="X170:Y170"/>
    <mergeCell ref="I171:J171"/>
    <mergeCell ref="M171:O171"/>
    <mergeCell ref="T171:V171"/>
    <mergeCell ref="K170:L170"/>
    <mergeCell ref="H176:H177"/>
    <mergeCell ref="I176:J176"/>
    <mergeCell ref="Q172:R172"/>
    <mergeCell ref="T172:U172"/>
    <mergeCell ref="X172:Y172"/>
    <mergeCell ref="M170:O170"/>
    <mergeCell ref="H179:H180"/>
    <mergeCell ref="I179:J179"/>
    <mergeCell ref="M175:O175"/>
    <mergeCell ref="X177:Y177"/>
    <mergeCell ref="AN174:AO174"/>
    <mergeCell ref="AA172:AA174"/>
    <mergeCell ref="AB172:AB174"/>
    <mergeCell ref="AN173:AO173"/>
    <mergeCell ref="K178:L178"/>
    <mergeCell ref="Q178:R178"/>
    <mergeCell ref="T178:U178"/>
    <mergeCell ref="X178:Y178"/>
    <mergeCell ref="Z178:Z180"/>
    <mergeCell ref="AA175:AA177"/>
    <mergeCell ref="AN175:AO175"/>
    <mergeCell ref="K175:L175"/>
    <mergeCell ref="Q175:R175"/>
    <mergeCell ref="T175:U175"/>
    <mergeCell ref="X175:Y175"/>
    <mergeCell ref="Z175:Z177"/>
    <mergeCell ref="T174:V174"/>
    <mergeCell ref="AK174:AL174"/>
    <mergeCell ref="K176:L176"/>
    <mergeCell ref="M176:O176"/>
    <mergeCell ref="Q176:R176"/>
    <mergeCell ref="T176:V176"/>
    <mergeCell ref="X176:Y176"/>
    <mergeCell ref="AK176:AL176"/>
    <mergeCell ref="AN176:AO176"/>
    <mergeCell ref="AK180:AL180"/>
    <mergeCell ref="AN178:AO178"/>
    <mergeCell ref="K172:L172"/>
    <mergeCell ref="AN123:AO123"/>
    <mergeCell ref="AA121:AA123"/>
    <mergeCell ref="AB121:AB123"/>
    <mergeCell ref="K126:L126"/>
    <mergeCell ref="Q126:R126"/>
    <mergeCell ref="X126:Y126"/>
    <mergeCell ref="AP124:AR124"/>
    <mergeCell ref="K125:L125"/>
    <mergeCell ref="Q125:R125"/>
    <mergeCell ref="X125:Y125"/>
    <mergeCell ref="AN125:AO125"/>
    <mergeCell ref="X121:Y121"/>
    <mergeCell ref="I131:J131"/>
    <mergeCell ref="M131:O131"/>
    <mergeCell ref="I124:J124"/>
    <mergeCell ref="M124:O124"/>
    <mergeCell ref="Z124:Z126"/>
    <mergeCell ref="AA124:AA126"/>
    <mergeCell ref="AB124:AB126"/>
    <mergeCell ref="AP122:AR123"/>
    <mergeCell ref="AP130:AR130"/>
    <mergeCell ref="I130:J130"/>
    <mergeCell ref="K130:L130"/>
    <mergeCell ref="M130:O130"/>
    <mergeCell ref="Q130:R130"/>
    <mergeCell ref="T130:U130"/>
    <mergeCell ref="X130:Y130"/>
    <mergeCell ref="AN131:AO131"/>
    <mergeCell ref="AA130:AA132"/>
    <mergeCell ref="Z169:Z171"/>
    <mergeCell ref="K171:L171"/>
    <mergeCell ref="Q171:R171"/>
    <mergeCell ref="X171:Y171"/>
    <mergeCell ref="I169:J169"/>
    <mergeCell ref="M169:O169"/>
    <mergeCell ref="Q170:R170"/>
    <mergeCell ref="I160:J160"/>
    <mergeCell ref="Q160:R160"/>
    <mergeCell ref="T160:U160"/>
    <mergeCell ref="X160:Y160"/>
    <mergeCell ref="Z160:Z162"/>
    <mergeCell ref="AA160:AA162"/>
    <mergeCell ref="AB160:AB162"/>
    <mergeCell ref="I145:J145"/>
    <mergeCell ref="M145:O145"/>
    <mergeCell ref="Q145:R145"/>
    <mergeCell ref="T145:U145"/>
    <mergeCell ref="X145:Y145"/>
    <mergeCell ref="Z145:Z147"/>
    <mergeCell ref="AA145:AA147"/>
    <mergeCell ref="T146:V146"/>
    <mergeCell ref="I151:J151"/>
    <mergeCell ref="K151:L151"/>
    <mergeCell ref="M151:O151"/>
    <mergeCell ref="Q151:R151"/>
    <mergeCell ref="T151:U151"/>
    <mergeCell ref="X151:Y151"/>
    <mergeCell ref="Z151:Z153"/>
    <mergeCell ref="AA151:AA153"/>
    <mergeCell ref="AB151:AB153"/>
    <mergeCell ref="I154:J154"/>
    <mergeCell ref="Z133:Z135"/>
    <mergeCell ref="AA133:AA135"/>
    <mergeCell ref="AB133:AB135"/>
    <mergeCell ref="AN133:AO133"/>
    <mergeCell ref="I136:J136"/>
    <mergeCell ref="K136:L136"/>
    <mergeCell ref="M136:O136"/>
    <mergeCell ref="Q136:R136"/>
    <mergeCell ref="AS7:AT8"/>
    <mergeCell ref="AQ7:AR8"/>
    <mergeCell ref="AN121:AO121"/>
    <mergeCell ref="K121:L121"/>
    <mergeCell ref="Q121:R121"/>
    <mergeCell ref="T121:U121"/>
    <mergeCell ref="K24:L24"/>
    <mergeCell ref="M22:O22"/>
    <mergeCell ref="M37:O37"/>
    <mergeCell ref="AC136:AD138"/>
    <mergeCell ref="AN130:AO130"/>
    <mergeCell ref="AK132:AL132"/>
    <mergeCell ref="I53:J53"/>
    <mergeCell ref="I54:J54"/>
    <mergeCell ref="I55:J55"/>
    <mergeCell ref="I57:J57"/>
    <mergeCell ref="I34:J34"/>
    <mergeCell ref="I43:J43"/>
    <mergeCell ref="AT112:AV112"/>
    <mergeCell ref="X25:Y25"/>
    <mergeCell ref="Z22:Z24"/>
    <mergeCell ref="K123:L123"/>
    <mergeCell ref="Q123:R123"/>
    <mergeCell ref="X123:Y123"/>
    <mergeCell ref="BA15:BJ18"/>
    <mergeCell ref="AT20:AV21"/>
    <mergeCell ref="AT23:AV24"/>
    <mergeCell ref="AT26:AV27"/>
    <mergeCell ref="AQ10:AU11"/>
    <mergeCell ref="AV10:AX11"/>
    <mergeCell ref="AV12:AX13"/>
    <mergeCell ref="AI10:AP11"/>
    <mergeCell ref="AI12:AP13"/>
    <mergeCell ref="AQ12:AU13"/>
    <mergeCell ref="AP34:AR34"/>
    <mergeCell ref="AP31:AR31"/>
    <mergeCell ref="AX28:AZ30"/>
    <mergeCell ref="AN34:AO34"/>
    <mergeCell ref="AT34:AV34"/>
    <mergeCell ref="AN20:AO20"/>
    <mergeCell ref="AW20:AW21"/>
    <mergeCell ref="AX15:AZ18"/>
    <mergeCell ref="AT19:AV19"/>
    <mergeCell ref="AX19:AZ21"/>
    <mergeCell ref="AS20:AS21"/>
    <mergeCell ref="AS23:AS24"/>
    <mergeCell ref="BA46:BJ48"/>
    <mergeCell ref="BA49:BJ51"/>
    <mergeCell ref="BA136:BJ138"/>
    <mergeCell ref="BA139:BJ141"/>
    <mergeCell ref="BA142:BJ144"/>
    <mergeCell ref="BA145:BJ147"/>
    <mergeCell ref="BA148:BJ150"/>
    <mergeCell ref="BA151:BJ153"/>
    <mergeCell ref="AX31:AZ33"/>
    <mergeCell ref="AX34:AZ36"/>
    <mergeCell ref="AN135:AO135"/>
    <mergeCell ref="K135:L135"/>
    <mergeCell ref="Q135:R135"/>
    <mergeCell ref="K140:L140"/>
    <mergeCell ref="Q140:R140"/>
    <mergeCell ref="X140:Y140"/>
    <mergeCell ref="AN140:AO140"/>
    <mergeCell ref="AN138:AO138"/>
    <mergeCell ref="AN139:AO139"/>
    <mergeCell ref="X134:Y134"/>
    <mergeCell ref="AN134:AO134"/>
    <mergeCell ref="AP139:AR139"/>
    <mergeCell ref="AT139:AV139"/>
    <mergeCell ref="AX139:AZ141"/>
    <mergeCell ref="AP140:AR141"/>
    <mergeCell ref="AS140:AS141"/>
    <mergeCell ref="AT140:AU141"/>
    <mergeCell ref="AW140:AW141"/>
    <mergeCell ref="AK141:AL141"/>
    <mergeCell ref="Q133:R133"/>
    <mergeCell ref="T133:U133"/>
    <mergeCell ref="X133:Y133"/>
    <mergeCell ref="AT29:AV30"/>
    <mergeCell ref="BA115:BJ117"/>
    <mergeCell ref="BA118:BJ120"/>
    <mergeCell ref="BA121:BJ123"/>
    <mergeCell ref="BA124:BJ126"/>
    <mergeCell ref="BA127:BJ129"/>
    <mergeCell ref="BA130:BJ132"/>
    <mergeCell ref="BA133:BJ135"/>
    <mergeCell ref="AN126:AO126"/>
    <mergeCell ref="AN129:AO129"/>
    <mergeCell ref="AN127:AO127"/>
    <mergeCell ref="K129:L129"/>
    <mergeCell ref="Q129:R129"/>
    <mergeCell ref="X129:Y129"/>
    <mergeCell ref="AK128:AL128"/>
    <mergeCell ref="AK129:AL129"/>
    <mergeCell ref="M132:O132"/>
    <mergeCell ref="T132:V132"/>
    <mergeCell ref="AN124:AO124"/>
    <mergeCell ref="K124:L124"/>
    <mergeCell ref="Q124:R124"/>
    <mergeCell ref="T124:U124"/>
    <mergeCell ref="X124:Y124"/>
    <mergeCell ref="BA106:BJ108"/>
    <mergeCell ref="BA109:BJ111"/>
    <mergeCell ref="BA112:BJ114"/>
    <mergeCell ref="K112:L112"/>
    <mergeCell ref="Q112:R112"/>
    <mergeCell ref="T112:U112"/>
    <mergeCell ref="BA37:BJ39"/>
    <mergeCell ref="BA40:BJ42"/>
    <mergeCell ref="BA43:BJ45"/>
    <mergeCell ref="AX112:AZ114"/>
    <mergeCell ref="Q114:R114"/>
    <mergeCell ref="X114:Y114"/>
    <mergeCell ref="AP113:AR114"/>
    <mergeCell ref="X108:Y108"/>
    <mergeCell ref="AP109:AR109"/>
    <mergeCell ref="AT109:AV109"/>
    <mergeCell ref="A25:G27"/>
    <mergeCell ref="A28:G30"/>
    <mergeCell ref="A31:G33"/>
    <mergeCell ref="A34:G36"/>
    <mergeCell ref="A37:G39"/>
    <mergeCell ref="A40:G42"/>
    <mergeCell ref="A43:G45"/>
    <mergeCell ref="A46:G48"/>
    <mergeCell ref="A49:G51"/>
    <mergeCell ref="A52:G54"/>
    <mergeCell ref="A55:G57"/>
    <mergeCell ref="I25:J25"/>
    <mergeCell ref="H26:H27"/>
    <mergeCell ref="I26:J26"/>
    <mergeCell ref="I28:J28"/>
    <mergeCell ref="K40:L40"/>
    <mergeCell ref="H41:H42"/>
    <mergeCell ref="K55:L55"/>
    <mergeCell ref="A73:G75"/>
    <mergeCell ref="A76:G78"/>
    <mergeCell ref="A79:G81"/>
    <mergeCell ref="A82:G84"/>
    <mergeCell ref="A85:G87"/>
    <mergeCell ref="A88:G90"/>
    <mergeCell ref="A91:G93"/>
    <mergeCell ref="A187:G189"/>
    <mergeCell ref="A130:G132"/>
    <mergeCell ref="A133:G135"/>
    <mergeCell ref="A136:G138"/>
    <mergeCell ref="A139:G141"/>
    <mergeCell ref="A142:G144"/>
    <mergeCell ref="A145:G147"/>
    <mergeCell ref="A148:G150"/>
    <mergeCell ref="A151:G153"/>
    <mergeCell ref="A154:G156"/>
    <mergeCell ref="A157:G159"/>
    <mergeCell ref="A160:G162"/>
    <mergeCell ref="A163:G165"/>
    <mergeCell ref="A166:G168"/>
    <mergeCell ref="A169:G171"/>
    <mergeCell ref="A172:G174"/>
    <mergeCell ref="A175:G177"/>
    <mergeCell ref="A178:G180"/>
    <mergeCell ref="A181:G183"/>
    <mergeCell ref="A184:G186"/>
    <mergeCell ref="AC121:AD123"/>
    <mergeCell ref="AC124:AD126"/>
    <mergeCell ref="AC127:AD129"/>
    <mergeCell ref="AC130:AD132"/>
    <mergeCell ref="A94:G96"/>
    <mergeCell ref="A97:G99"/>
    <mergeCell ref="A100:G102"/>
    <mergeCell ref="A103:G105"/>
    <mergeCell ref="A106:G108"/>
    <mergeCell ref="A109:G111"/>
    <mergeCell ref="A112:G114"/>
    <mergeCell ref="K54:L54"/>
    <mergeCell ref="K52:L52"/>
    <mergeCell ref="H32:H33"/>
    <mergeCell ref="I37:J37"/>
    <mergeCell ref="H38:H39"/>
    <mergeCell ref="I38:J38"/>
    <mergeCell ref="K38:L38"/>
    <mergeCell ref="H53:H54"/>
    <mergeCell ref="A58:G60"/>
    <mergeCell ref="A61:G63"/>
    <mergeCell ref="I50:J50"/>
    <mergeCell ref="H119:H120"/>
    <mergeCell ref="I119:J119"/>
    <mergeCell ref="K119:L119"/>
    <mergeCell ref="M119:O119"/>
    <mergeCell ref="Z112:Z114"/>
    <mergeCell ref="K114:L114"/>
    <mergeCell ref="Q109:R109"/>
    <mergeCell ref="T109:U109"/>
    <mergeCell ref="Z100:Z102"/>
    <mergeCell ref="K102:L102"/>
    <mergeCell ref="BA163:BJ165"/>
    <mergeCell ref="BA166:BJ168"/>
    <mergeCell ref="BA169:BJ171"/>
    <mergeCell ref="BA172:BJ174"/>
    <mergeCell ref="BA175:BJ177"/>
    <mergeCell ref="BA178:BJ180"/>
    <mergeCell ref="AC115:AD117"/>
    <mergeCell ref="AC19:AD21"/>
    <mergeCell ref="AC22:AD24"/>
    <mergeCell ref="AC25:AD27"/>
    <mergeCell ref="AC28:AD30"/>
    <mergeCell ref="AC31:AD33"/>
    <mergeCell ref="AC34:AD36"/>
    <mergeCell ref="AC37:AD39"/>
    <mergeCell ref="AC40:AD42"/>
    <mergeCell ref="AC43:AD45"/>
    <mergeCell ref="AC46:AD48"/>
    <mergeCell ref="AC49:AD51"/>
    <mergeCell ref="BA19:BJ21"/>
    <mergeCell ref="BA22:BJ24"/>
    <mergeCell ref="BA25:BJ27"/>
    <mergeCell ref="BA73:BJ75"/>
    <mergeCell ref="BA76:BJ78"/>
    <mergeCell ref="BA79:BJ81"/>
    <mergeCell ref="BA82:BJ84"/>
    <mergeCell ref="BA85:BJ87"/>
    <mergeCell ref="BA88:BJ90"/>
    <mergeCell ref="BA91:BJ93"/>
    <mergeCell ref="BA94:BJ96"/>
    <mergeCell ref="BA97:BJ99"/>
    <mergeCell ref="BA100:BJ102"/>
    <mergeCell ref="BA103:BJ105"/>
    <mergeCell ref="BC4:BF5"/>
    <mergeCell ref="AY4:BB5"/>
    <mergeCell ref="BA52:BJ54"/>
    <mergeCell ref="BA55:BJ57"/>
    <mergeCell ref="BA58:BJ60"/>
    <mergeCell ref="BA61:BJ63"/>
    <mergeCell ref="BA64:BJ66"/>
    <mergeCell ref="BA67:BJ69"/>
    <mergeCell ref="BA70:BJ72"/>
    <mergeCell ref="AC52:AD54"/>
    <mergeCell ref="BA154:BJ156"/>
    <mergeCell ref="BA157:BJ159"/>
    <mergeCell ref="BA160:BJ162"/>
    <mergeCell ref="AT15:AW18"/>
    <mergeCell ref="AX25:AZ27"/>
    <mergeCell ref="AP25:AR25"/>
    <mergeCell ref="AP22:AR22"/>
    <mergeCell ref="BC7:BJ9"/>
    <mergeCell ref="BC10:BJ13"/>
    <mergeCell ref="AC85:AD87"/>
    <mergeCell ref="AC88:AD90"/>
    <mergeCell ref="AC91:AD93"/>
    <mergeCell ref="AC94:AD96"/>
    <mergeCell ref="AC97:AD99"/>
    <mergeCell ref="AC100:AD102"/>
    <mergeCell ref="AC103:AD105"/>
    <mergeCell ref="AC106:AD108"/>
    <mergeCell ref="AC109:AD111"/>
    <mergeCell ref="AC112:AD114"/>
    <mergeCell ref="BA28:BJ30"/>
    <mergeCell ref="BA31:BJ33"/>
    <mergeCell ref="BA34:BJ36"/>
    <mergeCell ref="Z190:BJ191"/>
    <mergeCell ref="AD192:BJ194"/>
    <mergeCell ref="Z195:BJ197"/>
    <mergeCell ref="AC142:AD144"/>
    <mergeCell ref="AC145:AD147"/>
    <mergeCell ref="AC148:AD150"/>
    <mergeCell ref="AC151:AD153"/>
    <mergeCell ref="AC154:AD156"/>
    <mergeCell ref="AC157:AD159"/>
    <mergeCell ref="AC160:AD162"/>
    <mergeCell ref="AC163:AD165"/>
    <mergeCell ref="AC166:AD168"/>
    <mergeCell ref="AC169:AD171"/>
    <mergeCell ref="AC172:AD174"/>
    <mergeCell ref="AC175:AD177"/>
    <mergeCell ref="AC178:AD180"/>
    <mergeCell ref="AC181:AD183"/>
    <mergeCell ref="AC184:AD186"/>
    <mergeCell ref="AC187:AD189"/>
    <mergeCell ref="BA181:BJ183"/>
    <mergeCell ref="BA184:BJ186"/>
    <mergeCell ref="BA187:BJ189"/>
    <mergeCell ref="AN161:AO161"/>
    <mergeCell ref="Z193:AB193"/>
    <mergeCell ref="Z194:AB194"/>
    <mergeCell ref="AT184:AV184"/>
    <mergeCell ref="AP187:AR187"/>
    <mergeCell ref="AT187:AV187"/>
    <mergeCell ref="AA184:AA186"/>
    <mergeCell ref="AP142:AR142"/>
    <mergeCell ref="AT142:AV142"/>
    <mergeCell ref="AX142:AZ144"/>
  </mergeCells>
  <phoneticPr fontId="2"/>
  <dataValidations xWindow="1109" yWindow="415" count="12">
    <dataValidation type="whole" allowBlank="1" showInputMessage="1" showErrorMessage="1" errorTitle="有給休暇の残日数がありません。" error="有給休暇の残日数がありません。" sqref="CI40:CI41 CI73:CI74 CI43:CI44 CI112:CI113 CI115:CI116 CI172:CI173 CI175:CI176 CI141:CI142 CI144:CI145">
      <formula1>0</formula1>
      <formula2>40</formula2>
    </dataValidation>
    <dataValidation type="whole" allowBlank="1" showInputMessage="1" showErrorMessage="1" errorTitle="有給休暇の残日数がありません。" error="有給休暇の残日数がありません。" prompt="有給休暇の残日数がありません。" sqref="CI46:CI47 CI61:CI62 CI76:CI77 CI79:CI80 CI82:CI83 CI85:CI86 CI88:CI89 CI91:CI92 CI94:CI95 CI184:CI185 CI187:CI188 CI118:CI119 CI150:CI151 CI153:CI154 CI178:CI179 CI121:CI122 CI124 CI147:CI148">
      <formula1>0</formula1>
      <formula2>40</formula2>
    </dataValidation>
    <dataValidation type="whole" showInputMessage="1" showErrorMessage="1" error="法定の上限日数を超えています。_x000a_または、数字以外のものが入力されています。" prompt="労使協定において時間単位年休を認める日数を入力してください" sqref="AQ10:AU11">
      <formula1>0</formula1>
      <formula2>5</formula2>
    </dataValidation>
    <dataValidation type="decimal" showInputMessage="1" showErrorMessage="1" error="数字を入力してください。" prompt="時間単位年休１日の時間数を入力してください" sqref="AQ7 AQ9">
      <formula1>0</formula1>
      <formula2>100</formula2>
    </dataValidation>
    <dataValidation type="decimal" showInputMessage="1" showErrorMessage="1" error="数字を入力してください" prompt="今年度付与分の有給休暇日数を入力してください" sqref="X10 X12">
      <formula1>0</formula1>
      <formula2>100</formula2>
    </dataValidation>
    <dataValidation type="whole" allowBlank="1" showInputMessage="1" showErrorMessage="1" error="数字を入力してください。" prompt="時間単位年休１日の時間数を入力してください" sqref="AU7">
      <formula1>0</formula1>
      <formula2>59</formula2>
    </dataValidation>
    <dataValidation type="decimal" showInputMessage="1" showErrorMessage="1" error="数字を入力してください" prompt="前年度繰越分の有給休暇日数を入力してください" sqref="X7 X9">
      <formula1>0</formula1>
      <formula2>100</formula2>
    </dataValidation>
    <dataValidation allowBlank="1" showInputMessage="1" showErrorMessage="1" prompt="元号を入力してください" sqref="A9:B9"/>
    <dataValidation type="whole" allowBlank="1" showInputMessage="1" showErrorMessage="1" error="法定の上限日数を超えています。_x000a_または、数字以外のものが入力されています。" sqref="AQ12:AU13">
      <formula1>0</formula1>
      <formula2>AC7-5</formula2>
    </dataValidation>
    <dataValidation errorStyle="warning" allowBlank="1" showInputMessage="1" showErrorMessage="1" sqref="AP19:AR189"/>
    <dataValidation type="list" allowBlank="1" showInputMessage="1" showErrorMessage="1" prompt="左記の処理に問題がなければ了を選択してください" sqref="AX19:AZ189">
      <formula1>$CI$2:$CI$3</formula1>
    </dataValidation>
    <dataValidation type="list" allowBlank="1" showInputMessage="1" showErrorMessage="1" prompt="右側のセルの入力の前に「本人指定」か「計画的付与」を必ず選択してください。" sqref="A19:D189">
      <formula1>$CJ$2:$CJ$4</formula1>
    </dataValidation>
  </dataValidations>
  <pageMargins left="0.51181102362204722" right="0.31496062992125984" top="0.35433070866141736" bottom="0.15748031496062992" header="0.11811023622047245" footer="0.31496062992125984"/>
  <pageSetup paperSize="9" scale="21" orientation="landscape" blackAndWhite="1" r:id="rId1"/>
  <headerFooter>
    <oddHeader>&amp;R&amp;28
　&amp;P枚目</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124"/>
  <sheetViews>
    <sheetView workbookViewId="0">
      <selection activeCell="AF89" sqref="AF89"/>
    </sheetView>
  </sheetViews>
  <sheetFormatPr defaultRowHeight="13.5" x14ac:dyDescent="0.15"/>
  <cols>
    <col min="1" max="43" width="3" style="30" customWidth="1"/>
    <col min="44" max="16384" width="9" style="30"/>
  </cols>
  <sheetData>
    <row r="2" spans="1:30" x14ac:dyDescent="0.15">
      <c r="A2" s="30" t="s">
        <v>44</v>
      </c>
    </row>
    <row r="4" spans="1:30" ht="16.5" customHeight="1" x14ac:dyDescent="0.15">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3"/>
    </row>
    <row r="5" spans="1:30" s="40" customFormat="1" ht="22.5" customHeight="1" x14ac:dyDescent="0.15">
      <c r="A5" s="336" t="s">
        <v>45</v>
      </c>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38"/>
    </row>
    <row r="6" spans="1:30" ht="16.5" customHeight="1" x14ac:dyDescent="0.15">
      <c r="A6" s="34"/>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6"/>
    </row>
    <row r="7" spans="1:30" ht="16.5" customHeight="1" x14ac:dyDescent="0.15">
      <c r="A7" s="339" t="s">
        <v>50</v>
      </c>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46"/>
    </row>
    <row r="8" spans="1:30" ht="16.5" customHeight="1" x14ac:dyDescent="0.15">
      <c r="A8" s="347"/>
      <c r="B8" s="351"/>
      <c r="C8" s="351"/>
      <c r="D8" s="351"/>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46"/>
    </row>
    <row r="9" spans="1:30" ht="16.5" customHeight="1" x14ac:dyDescent="0.15">
      <c r="A9" s="347"/>
      <c r="B9" s="351"/>
      <c r="C9" s="351"/>
      <c r="D9" s="351"/>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46"/>
    </row>
    <row r="10" spans="1:30" ht="16.5" customHeight="1" x14ac:dyDescent="0.15">
      <c r="A10" s="347"/>
      <c r="B10" s="351"/>
      <c r="C10" s="351"/>
      <c r="D10" s="351"/>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46"/>
    </row>
    <row r="11" spans="1:30" ht="16.5" customHeight="1" x14ac:dyDescent="0.15">
      <c r="A11" s="347"/>
      <c r="B11" s="351"/>
      <c r="C11" s="351"/>
      <c r="D11" s="351"/>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46"/>
    </row>
    <row r="12" spans="1:30" ht="16.5" customHeight="1" x14ac:dyDescent="0.15">
      <c r="A12" s="347"/>
      <c r="B12" s="351"/>
      <c r="C12" s="351"/>
      <c r="D12" s="351"/>
      <c r="E12" s="351"/>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1"/>
      <c r="AD12" s="346"/>
    </row>
    <row r="13" spans="1:30" ht="16.5" customHeight="1" x14ac:dyDescent="0.15">
      <c r="A13" s="347"/>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46"/>
    </row>
    <row r="14" spans="1:30" ht="16.5" customHeight="1" x14ac:dyDescent="0.15">
      <c r="A14" s="347"/>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46"/>
    </row>
    <row r="15" spans="1:30" ht="16.5" customHeight="1" x14ac:dyDescent="0.15">
      <c r="A15" s="347"/>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46"/>
    </row>
    <row r="16" spans="1:30" ht="16.5" customHeight="1" x14ac:dyDescent="0.15">
      <c r="A16" s="347"/>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46"/>
    </row>
    <row r="17" spans="1:30" ht="16.5" customHeight="1" x14ac:dyDescent="0.15">
      <c r="A17" s="347"/>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46"/>
    </row>
    <row r="18" spans="1:30" ht="16.5" customHeight="1" x14ac:dyDescent="0.15">
      <c r="A18" s="347"/>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46"/>
    </row>
    <row r="19" spans="1:30" ht="16.5" customHeight="1" x14ac:dyDescent="0.15">
      <c r="A19" s="347"/>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46"/>
    </row>
    <row r="20" spans="1:30" ht="16.5" customHeight="1" x14ac:dyDescent="0.15">
      <c r="A20" s="347"/>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46"/>
    </row>
    <row r="21" spans="1:30" ht="16.5" customHeight="1" x14ac:dyDescent="0.15">
      <c r="A21" s="347"/>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46"/>
    </row>
    <row r="22" spans="1:30" ht="16.5" customHeight="1" x14ac:dyDescent="0.15">
      <c r="A22" s="347"/>
      <c r="B22" s="351"/>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46"/>
    </row>
    <row r="23" spans="1:30" ht="16.5" customHeight="1" x14ac:dyDescent="0.15">
      <c r="A23" s="347"/>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46"/>
    </row>
    <row r="24" spans="1:30" ht="16.5" customHeight="1" x14ac:dyDescent="0.15">
      <c r="A24" s="347"/>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46"/>
    </row>
    <row r="25" spans="1:30" ht="16.5" customHeight="1" x14ac:dyDescent="0.15">
      <c r="A25" s="37"/>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9"/>
    </row>
    <row r="27" spans="1:30" x14ac:dyDescent="0.15">
      <c r="A27" s="30" t="s">
        <v>46</v>
      </c>
    </row>
    <row r="29" spans="1:30"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3"/>
    </row>
    <row r="30" spans="1:30" ht="17.25" x14ac:dyDescent="0.15">
      <c r="A30" s="336" t="s">
        <v>45</v>
      </c>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38"/>
    </row>
    <row r="31" spans="1:30" x14ac:dyDescent="0.15">
      <c r="A31" s="34"/>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6"/>
    </row>
    <row r="32" spans="1:30" x14ac:dyDescent="0.15">
      <c r="A32" s="339" t="s">
        <v>51</v>
      </c>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46"/>
    </row>
    <row r="33" spans="1:30" x14ac:dyDescent="0.15">
      <c r="A33" s="347"/>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46"/>
    </row>
    <row r="34" spans="1:30" x14ac:dyDescent="0.15">
      <c r="A34" s="347"/>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46"/>
    </row>
    <row r="35" spans="1:30" x14ac:dyDescent="0.15">
      <c r="A35" s="347"/>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46"/>
    </row>
    <row r="36" spans="1:30" x14ac:dyDescent="0.15">
      <c r="A36" s="347"/>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46"/>
    </row>
    <row r="37" spans="1:30" x14ac:dyDescent="0.15">
      <c r="A37" s="347"/>
      <c r="B37" s="351"/>
      <c r="C37" s="351"/>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46"/>
    </row>
    <row r="38" spans="1:30" x14ac:dyDescent="0.15">
      <c r="A38" s="347"/>
      <c r="B38" s="351"/>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46"/>
    </row>
    <row r="39" spans="1:30" x14ac:dyDescent="0.15">
      <c r="A39" s="347"/>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46"/>
    </row>
    <row r="40" spans="1:30" x14ac:dyDescent="0.15">
      <c r="A40" s="347"/>
      <c r="B40" s="351"/>
      <c r="C40" s="351"/>
      <c r="D40" s="351"/>
      <c r="E40" s="351"/>
      <c r="F40" s="351"/>
      <c r="G40" s="351"/>
      <c r="H40" s="351"/>
      <c r="I40" s="351"/>
      <c r="J40" s="351"/>
      <c r="K40" s="351"/>
      <c r="L40" s="351"/>
      <c r="M40" s="351"/>
      <c r="N40" s="351"/>
      <c r="O40" s="351"/>
      <c r="P40" s="351"/>
      <c r="Q40" s="351"/>
      <c r="R40" s="351"/>
      <c r="S40" s="351"/>
      <c r="T40" s="351"/>
      <c r="U40" s="351"/>
      <c r="V40" s="351"/>
      <c r="W40" s="351"/>
      <c r="X40" s="351"/>
      <c r="Y40" s="351"/>
      <c r="Z40" s="351"/>
      <c r="AA40" s="351"/>
      <c r="AB40" s="351"/>
      <c r="AC40" s="351"/>
      <c r="AD40" s="346"/>
    </row>
    <row r="41" spans="1:30" x14ac:dyDescent="0.15">
      <c r="A41" s="347"/>
      <c r="B41" s="351"/>
      <c r="C41" s="351"/>
      <c r="D41" s="351"/>
      <c r="E41" s="351"/>
      <c r="F41" s="351"/>
      <c r="G41" s="351"/>
      <c r="H41" s="351"/>
      <c r="I41" s="351"/>
      <c r="J41" s="351"/>
      <c r="K41" s="351"/>
      <c r="L41" s="351"/>
      <c r="M41" s="351"/>
      <c r="N41" s="351"/>
      <c r="O41" s="351"/>
      <c r="P41" s="351"/>
      <c r="Q41" s="351"/>
      <c r="R41" s="351"/>
      <c r="S41" s="351"/>
      <c r="T41" s="351"/>
      <c r="U41" s="351"/>
      <c r="V41" s="351"/>
      <c r="W41" s="351"/>
      <c r="X41" s="351"/>
      <c r="Y41" s="351"/>
      <c r="Z41" s="351"/>
      <c r="AA41" s="351"/>
      <c r="AB41" s="351"/>
      <c r="AC41" s="351"/>
      <c r="AD41" s="346"/>
    </row>
    <row r="42" spans="1:30" x14ac:dyDescent="0.15">
      <c r="A42" s="347"/>
      <c r="B42" s="351"/>
      <c r="C42" s="351"/>
      <c r="D42" s="351"/>
      <c r="E42" s="351"/>
      <c r="F42" s="351"/>
      <c r="G42" s="351"/>
      <c r="H42" s="351"/>
      <c r="I42" s="351"/>
      <c r="J42" s="351"/>
      <c r="K42" s="351"/>
      <c r="L42" s="351"/>
      <c r="M42" s="351"/>
      <c r="N42" s="351"/>
      <c r="O42" s="351"/>
      <c r="P42" s="351"/>
      <c r="Q42" s="351"/>
      <c r="R42" s="351"/>
      <c r="S42" s="351"/>
      <c r="T42" s="351"/>
      <c r="U42" s="351"/>
      <c r="V42" s="351"/>
      <c r="W42" s="351"/>
      <c r="X42" s="351"/>
      <c r="Y42" s="351"/>
      <c r="Z42" s="351"/>
      <c r="AA42" s="351"/>
      <c r="AB42" s="351"/>
      <c r="AC42" s="351"/>
      <c r="AD42" s="346"/>
    </row>
    <row r="43" spans="1:30" x14ac:dyDescent="0.15">
      <c r="A43" s="347"/>
      <c r="B43" s="351"/>
      <c r="C43" s="351"/>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46"/>
    </row>
    <row r="44" spans="1:30" x14ac:dyDescent="0.15">
      <c r="A44" s="347"/>
      <c r="B44" s="351"/>
      <c r="C44" s="351"/>
      <c r="D44" s="351"/>
      <c r="E44" s="351"/>
      <c r="F44" s="351"/>
      <c r="G44" s="351"/>
      <c r="H44" s="351"/>
      <c r="I44" s="351"/>
      <c r="J44" s="351"/>
      <c r="K44" s="351"/>
      <c r="L44" s="351"/>
      <c r="M44" s="351"/>
      <c r="N44" s="351"/>
      <c r="O44" s="351"/>
      <c r="P44" s="351"/>
      <c r="Q44" s="351"/>
      <c r="R44" s="351"/>
      <c r="S44" s="351"/>
      <c r="T44" s="351"/>
      <c r="U44" s="351"/>
      <c r="V44" s="351"/>
      <c r="W44" s="351"/>
      <c r="X44" s="351"/>
      <c r="Y44" s="351"/>
      <c r="Z44" s="351"/>
      <c r="AA44" s="351"/>
      <c r="AB44" s="351"/>
      <c r="AC44" s="351"/>
      <c r="AD44" s="346"/>
    </row>
    <row r="45" spans="1:30" x14ac:dyDescent="0.15">
      <c r="A45" s="347"/>
      <c r="B45" s="351"/>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46"/>
    </row>
    <row r="46" spans="1:30" x14ac:dyDescent="0.15">
      <c r="A46" s="347"/>
      <c r="B46" s="351"/>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46"/>
    </row>
    <row r="47" spans="1:30" x14ac:dyDescent="0.15">
      <c r="A47" s="347"/>
      <c r="B47" s="351"/>
      <c r="C47" s="351"/>
      <c r="D47" s="351"/>
      <c r="E47" s="351"/>
      <c r="F47" s="351"/>
      <c r="G47" s="351"/>
      <c r="H47" s="351"/>
      <c r="I47" s="351"/>
      <c r="J47" s="351"/>
      <c r="K47" s="351"/>
      <c r="L47" s="351"/>
      <c r="M47" s="351"/>
      <c r="N47" s="351"/>
      <c r="O47" s="351"/>
      <c r="P47" s="351"/>
      <c r="Q47" s="351"/>
      <c r="R47" s="351"/>
      <c r="S47" s="351"/>
      <c r="T47" s="351"/>
      <c r="U47" s="351"/>
      <c r="V47" s="351"/>
      <c r="W47" s="351"/>
      <c r="X47" s="351"/>
      <c r="Y47" s="351"/>
      <c r="Z47" s="351"/>
      <c r="AA47" s="351"/>
      <c r="AB47" s="351"/>
      <c r="AC47" s="351"/>
      <c r="AD47" s="346"/>
    </row>
    <row r="48" spans="1:30" x14ac:dyDescent="0.15">
      <c r="A48" s="347"/>
      <c r="B48" s="351"/>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46"/>
    </row>
    <row r="49" spans="1:30" x14ac:dyDescent="0.15">
      <c r="A49" s="347"/>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46"/>
    </row>
    <row r="50" spans="1:30" x14ac:dyDescent="0.15">
      <c r="A50" s="347"/>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c r="AD50" s="346"/>
    </row>
    <row r="51" spans="1:30" x14ac:dyDescent="0.15">
      <c r="A51" s="347"/>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c r="AD51" s="346"/>
    </row>
    <row r="52" spans="1:30" x14ac:dyDescent="0.15">
      <c r="A52" s="347"/>
      <c r="B52" s="35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c r="AD52" s="346"/>
    </row>
    <row r="53" spans="1:30" x14ac:dyDescent="0.15">
      <c r="A53" s="347"/>
      <c r="B53" s="35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C53" s="351"/>
      <c r="AD53" s="346"/>
    </row>
    <row r="54" spans="1:30" x14ac:dyDescent="0.15">
      <c r="A54" s="347"/>
      <c r="B54" s="351"/>
      <c r="C54" s="351"/>
      <c r="D54" s="351"/>
      <c r="E54" s="351"/>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46"/>
    </row>
    <row r="55" spans="1:30" x14ac:dyDescent="0.15">
      <c r="A55" s="37"/>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9"/>
    </row>
    <row r="60" spans="1:30" x14ac:dyDescent="0.15">
      <c r="A60" s="30" t="s">
        <v>47</v>
      </c>
    </row>
    <row r="61" spans="1:30" ht="9.75" customHeight="1" x14ac:dyDescent="0.15"/>
    <row r="62" spans="1:30" ht="11.25" customHeight="1" x14ac:dyDescent="0.15">
      <c r="A62" s="31"/>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3"/>
    </row>
    <row r="63" spans="1:30" ht="17.25" x14ac:dyDescent="0.15">
      <c r="A63" s="336" t="s">
        <v>45</v>
      </c>
      <c r="B63" s="337"/>
      <c r="C63" s="337"/>
      <c r="D63" s="337"/>
      <c r="E63" s="337"/>
      <c r="F63" s="337"/>
      <c r="G63" s="337"/>
      <c r="H63" s="337"/>
      <c r="I63" s="337"/>
      <c r="J63" s="337"/>
      <c r="K63" s="337"/>
      <c r="L63" s="337"/>
      <c r="M63" s="337"/>
      <c r="N63" s="337"/>
      <c r="O63" s="337"/>
      <c r="P63" s="337"/>
      <c r="Q63" s="337"/>
      <c r="R63" s="337"/>
      <c r="S63" s="337"/>
      <c r="T63" s="337"/>
      <c r="U63" s="337"/>
      <c r="V63" s="337"/>
      <c r="W63" s="337"/>
      <c r="X63" s="337"/>
      <c r="Y63" s="337"/>
      <c r="Z63" s="337"/>
      <c r="AA63" s="337"/>
      <c r="AB63" s="337"/>
      <c r="AC63" s="337"/>
      <c r="AD63" s="338"/>
    </row>
    <row r="64" spans="1:30" ht="10.5" customHeight="1" x14ac:dyDescent="0.15">
      <c r="A64" s="34"/>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x14ac:dyDescent="0.15">
      <c r="A65" s="339" t="s">
        <v>52</v>
      </c>
      <c r="B65" s="345"/>
      <c r="C65" s="345"/>
      <c r="D65" s="345"/>
      <c r="E65" s="345"/>
      <c r="F65" s="345"/>
      <c r="G65" s="345"/>
      <c r="H65" s="345"/>
      <c r="I65" s="345"/>
      <c r="J65" s="345"/>
      <c r="K65" s="345"/>
      <c r="L65" s="345"/>
      <c r="M65" s="345"/>
      <c r="N65" s="345"/>
      <c r="O65" s="345"/>
      <c r="P65" s="345"/>
      <c r="Q65" s="345"/>
      <c r="R65" s="345"/>
      <c r="S65" s="345"/>
      <c r="T65" s="345"/>
      <c r="U65" s="345"/>
      <c r="V65" s="345"/>
      <c r="W65" s="345"/>
      <c r="X65" s="345"/>
      <c r="Y65" s="345"/>
      <c r="Z65" s="345"/>
      <c r="AA65" s="345"/>
      <c r="AB65" s="345"/>
      <c r="AC65" s="345"/>
      <c r="AD65" s="346"/>
    </row>
    <row r="66" spans="1:30" x14ac:dyDescent="0.15">
      <c r="A66" s="347"/>
      <c r="B66" s="345"/>
      <c r="C66" s="345"/>
      <c r="D66" s="345"/>
      <c r="E66" s="345"/>
      <c r="F66" s="345"/>
      <c r="G66" s="345"/>
      <c r="H66" s="345"/>
      <c r="I66" s="345"/>
      <c r="J66" s="345"/>
      <c r="K66" s="345"/>
      <c r="L66" s="345"/>
      <c r="M66" s="345"/>
      <c r="N66" s="345"/>
      <c r="O66" s="345"/>
      <c r="P66" s="345"/>
      <c r="Q66" s="345"/>
      <c r="R66" s="345"/>
      <c r="S66" s="345"/>
      <c r="T66" s="345"/>
      <c r="U66" s="345"/>
      <c r="V66" s="345"/>
      <c r="W66" s="345"/>
      <c r="X66" s="345"/>
      <c r="Y66" s="345"/>
      <c r="Z66" s="345"/>
      <c r="AA66" s="345"/>
      <c r="AB66" s="345"/>
      <c r="AC66" s="345"/>
      <c r="AD66" s="346"/>
    </row>
    <row r="67" spans="1:30" x14ac:dyDescent="0.15">
      <c r="A67" s="347"/>
      <c r="B67" s="345"/>
      <c r="C67" s="345"/>
      <c r="D67" s="345"/>
      <c r="E67" s="345"/>
      <c r="F67" s="345"/>
      <c r="G67" s="345"/>
      <c r="H67" s="345"/>
      <c r="I67" s="345"/>
      <c r="J67" s="345"/>
      <c r="K67" s="345"/>
      <c r="L67" s="345"/>
      <c r="M67" s="345"/>
      <c r="N67" s="345"/>
      <c r="O67" s="345"/>
      <c r="P67" s="345"/>
      <c r="Q67" s="345"/>
      <c r="R67" s="345"/>
      <c r="S67" s="345"/>
      <c r="T67" s="345"/>
      <c r="U67" s="345"/>
      <c r="V67" s="345"/>
      <c r="W67" s="345"/>
      <c r="X67" s="345"/>
      <c r="Y67" s="345"/>
      <c r="Z67" s="345"/>
      <c r="AA67" s="345"/>
      <c r="AB67" s="345"/>
      <c r="AC67" s="345"/>
      <c r="AD67" s="346"/>
    </row>
    <row r="68" spans="1:30" x14ac:dyDescent="0.15">
      <c r="A68" s="347"/>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6"/>
    </row>
    <row r="69" spans="1:30" x14ac:dyDescent="0.15">
      <c r="A69" s="347"/>
      <c r="B69" s="345"/>
      <c r="C69" s="345"/>
      <c r="D69" s="345"/>
      <c r="E69" s="345"/>
      <c r="F69" s="345"/>
      <c r="G69" s="345"/>
      <c r="H69" s="345"/>
      <c r="I69" s="345"/>
      <c r="J69" s="345"/>
      <c r="K69" s="345"/>
      <c r="L69" s="345"/>
      <c r="M69" s="345"/>
      <c r="N69" s="345"/>
      <c r="O69" s="345"/>
      <c r="P69" s="345"/>
      <c r="Q69" s="345"/>
      <c r="R69" s="345"/>
      <c r="S69" s="345"/>
      <c r="T69" s="345"/>
      <c r="U69" s="345"/>
      <c r="V69" s="345"/>
      <c r="W69" s="345"/>
      <c r="X69" s="345"/>
      <c r="Y69" s="345"/>
      <c r="Z69" s="345"/>
      <c r="AA69" s="345"/>
      <c r="AB69" s="345"/>
      <c r="AC69" s="345"/>
      <c r="AD69" s="346"/>
    </row>
    <row r="70" spans="1:30" x14ac:dyDescent="0.15">
      <c r="A70" s="347"/>
      <c r="B70" s="345"/>
      <c r="C70" s="345"/>
      <c r="D70" s="345"/>
      <c r="E70" s="345"/>
      <c r="F70" s="345"/>
      <c r="G70" s="345"/>
      <c r="H70" s="345"/>
      <c r="I70" s="345"/>
      <c r="J70" s="345"/>
      <c r="K70" s="345"/>
      <c r="L70" s="345"/>
      <c r="M70" s="345"/>
      <c r="N70" s="345"/>
      <c r="O70" s="345"/>
      <c r="P70" s="345"/>
      <c r="Q70" s="345"/>
      <c r="R70" s="345"/>
      <c r="S70" s="345"/>
      <c r="T70" s="345"/>
      <c r="U70" s="345"/>
      <c r="V70" s="345"/>
      <c r="W70" s="345"/>
      <c r="X70" s="345"/>
      <c r="Y70" s="345"/>
      <c r="Z70" s="345"/>
      <c r="AA70" s="345"/>
      <c r="AB70" s="345"/>
      <c r="AC70" s="345"/>
      <c r="AD70" s="346"/>
    </row>
    <row r="71" spans="1:30" x14ac:dyDescent="0.15">
      <c r="A71" s="347"/>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6"/>
    </row>
    <row r="72" spans="1:30" x14ac:dyDescent="0.15">
      <c r="A72" s="347"/>
      <c r="B72" s="345"/>
      <c r="C72" s="345"/>
      <c r="D72" s="345"/>
      <c r="E72" s="345"/>
      <c r="F72" s="345"/>
      <c r="G72" s="345"/>
      <c r="H72" s="345"/>
      <c r="I72" s="345"/>
      <c r="J72" s="345"/>
      <c r="K72" s="345"/>
      <c r="L72" s="345"/>
      <c r="M72" s="345"/>
      <c r="N72" s="345"/>
      <c r="O72" s="345"/>
      <c r="P72" s="345"/>
      <c r="Q72" s="345"/>
      <c r="R72" s="345"/>
      <c r="S72" s="345"/>
      <c r="T72" s="345"/>
      <c r="U72" s="345"/>
      <c r="V72" s="345"/>
      <c r="W72" s="345"/>
      <c r="X72" s="345"/>
      <c r="Y72" s="345"/>
      <c r="Z72" s="345"/>
      <c r="AA72" s="345"/>
      <c r="AB72" s="345"/>
      <c r="AC72" s="345"/>
      <c r="AD72" s="346"/>
    </row>
    <row r="73" spans="1:30" x14ac:dyDescent="0.15">
      <c r="A73" s="347"/>
      <c r="B73" s="345"/>
      <c r="C73" s="345"/>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345"/>
      <c r="AD73" s="346"/>
    </row>
    <row r="74" spans="1:30" x14ac:dyDescent="0.15">
      <c r="A74" s="347"/>
      <c r="B74" s="345"/>
      <c r="C74" s="345"/>
      <c r="D74" s="345"/>
      <c r="E74" s="345"/>
      <c r="F74" s="345"/>
      <c r="G74" s="345"/>
      <c r="H74" s="345"/>
      <c r="I74" s="345"/>
      <c r="J74" s="345"/>
      <c r="K74" s="345"/>
      <c r="L74" s="345"/>
      <c r="M74" s="345"/>
      <c r="N74" s="345"/>
      <c r="O74" s="345"/>
      <c r="P74" s="345"/>
      <c r="Q74" s="345"/>
      <c r="R74" s="345"/>
      <c r="S74" s="345"/>
      <c r="T74" s="345"/>
      <c r="U74" s="345"/>
      <c r="V74" s="345"/>
      <c r="W74" s="345"/>
      <c r="X74" s="345"/>
      <c r="Y74" s="345"/>
      <c r="Z74" s="345"/>
      <c r="AA74" s="345"/>
      <c r="AB74" s="345"/>
      <c r="AC74" s="345"/>
      <c r="AD74" s="346"/>
    </row>
    <row r="75" spans="1:30" x14ac:dyDescent="0.15">
      <c r="A75" s="347"/>
      <c r="B75" s="345"/>
      <c r="C75" s="345"/>
      <c r="D75" s="345"/>
      <c r="E75" s="345"/>
      <c r="F75" s="345"/>
      <c r="G75" s="345"/>
      <c r="H75" s="345"/>
      <c r="I75" s="345"/>
      <c r="J75" s="345"/>
      <c r="K75" s="345"/>
      <c r="L75" s="345"/>
      <c r="M75" s="345"/>
      <c r="N75" s="345"/>
      <c r="O75" s="345"/>
      <c r="P75" s="345"/>
      <c r="Q75" s="345"/>
      <c r="R75" s="345"/>
      <c r="S75" s="345"/>
      <c r="T75" s="345"/>
      <c r="U75" s="345"/>
      <c r="V75" s="345"/>
      <c r="W75" s="345"/>
      <c r="X75" s="345"/>
      <c r="Y75" s="345"/>
      <c r="Z75" s="345"/>
      <c r="AA75" s="345"/>
      <c r="AB75" s="345"/>
      <c r="AC75" s="345"/>
      <c r="AD75" s="346"/>
    </row>
    <row r="76" spans="1:30" x14ac:dyDescent="0.15">
      <c r="A76" s="347"/>
      <c r="B76" s="345"/>
      <c r="C76" s="345"/>
      <c r="D76" s="345"/>
      <c r="E76" s="345"/>
      <c r="F76" s="345"/>
      <c r="G76" s="345"/>
      <c r="H76" s="345"/>
      <c r="I76" s="345"/>
      <c r="J76" s="345"/>
      <c r="K76" s="345"/>
      <c r="L76" s="345"/>
      <c r="M76" s="345"/>
      <c r="N76" s="345"/>
      <c r="O76" s="345"/>
      <c r="P76" s="345"/>
      <c r="Q76" s="345"/>
      <c r="R76" s="345"/>
      <c r="S76" s="345"/>
      <c r="T76" s="345"/>
      <c r="U76" s="345"/>
      <c r="V76" s="345"/>
      <c r="W76" s="345"/>
      <c r="X76" s="345"/>
      <c r="Y76" s="345"/>
      <c r="Z76" s="345"/>
      <c r="AA76" s="345"/>
      <c r="AB76" s="345"/>
      <c r="AC76" s="345"/>
      <c r="AD76" s="346"/>
    </row>
    <row r="77" spans="1:30" x14ac:dyDescent="0.15">
      <c r="A77" s="347"/>
      <c r="B77" s="345"/>
      <c r="C77" s="345"/>
      <c r="D77" s="345"/>
      <c r="E77" s="345"/>
      <c r="F77" s="345"/>
      <c r="G77" s="345"/>
      <c r="H77" s="345"/>
      <c r="I77" s="345"/>
      <c r="J77" s="345"/>
      <c r="K77" s="345"/>
      <c r="L77" s="345"/>
      <c r="M77" s="345"/>
      <c r="N77" s="345"/>
      <c r="O77" s="345"/>
      <c r="P77" s="345"/>
      <c r="Q77" s="345"/>
      <c r="R77" s="345"/>
      <c r="S77" s="345"/>
      <c r="T77" s="345"/>
      <c r="U77" s="345"/>
      <c r="V77" s="345"/>
      <c r="W77" s="345"/>
      <c r="X77" s="345"/>
      <c r="Y77" s="345"/>
      <c r="Z77" s="345"/>
      <c r="AA77" s="345"/>
      <c r="AB77" s="345"/>
      <c r="AC77" s="345"/>
      <c r="AD77" s="346"/>
    </row>
    <row r="78" spans="1:30" x14ac:dyDescent="0.15">
      <c r="A78" s="347"/>
      <c r="B78" s="345"/>
      <c r="C78" s="345"/>
      <c r="D78" s="345"/>
      <c r="E78" s="345"/>
      <c r="F78" s="345"/>
      <c r="G78" s="345"/>
      <c r="H78" s="345"/>
      <c r="I78" s="345"/>
      <c r="J78" s="345"/>
      <c r="K78" s="345"/>
      <c r="L78" s="345"/>
      <c r="M78" s="345"/>
      <c r="N78" s="345"/>
      <c r="O78" s="345"/>
      <c r="P78" s="345"/>
      <c r="Q78" s="345"/>
      <c r="R78" s="345"/>
      <c r="S78" s="345"/>
      <c r="T78" s="345"/>
      <c r="U78" s="345"/>
      <c r="V78" s="345"/>
      <c r="W78" s="345"/>
      <c r="X78" s="345"/>
      <c r="Y78" s="345"/>
      <c r="Z78" s="345"/>
      <c r="AA78" s="345"/>
      <c r="AB78" s="345"/>
      <c r="AC78" s="345"/>
      <c r="AD78" s="346"/>
    </row>
    <row r="79" spans="1:30" x14ac:dyDescent="0.15">
      <c r="A79" s="347"/>
      <c r="B79" s="345"/>
      <c r="C79" s="345"/>
      <c r="D79" s="345"/>
      <c r="E79" s="345"/>
      <c r="F79" s="345"/>
      <c r="G79" s="345"/>
      <c r="H79" s="345"/>
      <c r="I79" s="345"/>
      <c r="J79" s="345"/>
      <c r="K79" s="345"/>
      <c r="L79" s="345"/>
      <c r="M79" s="345"/>
      <c r="N79" s="345"/>
      <c r="O79" s="345"/>
      <c r="P79" s="345"/>
      <c r="Q79" s="345"/>
      <c r="R79" s="345"/>
      <c r="S79" s="345"/>
      <c r="T79" s="345"/>
      <c r="U79" s="345"/>
      <c r="V79" s="345"/>
      <c r="W79" s="345"/>
      <c r="X79" s="345"/>
      <c r="Y79" s="345"/>
      <c r="Z79" s="345"/>
      <c r="AA79" s="345"/>
      <c r="AB79" s="345"/>
      <c r="AC79" s="345"/>
      <c r="AD79" s="346"/>
    </row>
    <row r="80" spans="1:30" x14ac:dyDescent="0.15">
      <c r="A80" s="347"/>
      <c r="B80" s="345"/>
      <c r="C80" s="345"/>
      <c r="D80" s="345"/>
      <c r="E80" s="345"/>
      <c r="F80" s="345"/>
      <c r="G80" s="345"/>
      <c r="H80" s="345"/>
      <c r="I80" s="345"/>
      <c r="J80" s="345"/>
      <c r="K80" s="345"/>
      <c r="L80" s="345"/>
      <c r="M80" s="345"/>
      <c r="N80" s="345"/>
      <c r="O80" s="345"/>
      <c r="P80" s="345"/>
      <c r="Q80" s="345"/>
      <c r="R80" s="345"/>
      <c r="S80" s="345"/>
      <c r="T80" s="345"/>
      <c r="U80" s="345"/>
      <c r="V80" s="345"/>
      <c r="W80" s="345"/>
      <c r="X80" s="345"/>
      <c r="Y80" s="345"/>
      <c r="Z80" s="345"/>
      <c r="AA80" s="345"/>
      <c r="AB80" s="345"/>
      <c r="AC80" s="345"/>
      <c r="AD80" s="346"/>
    </row>
    <row r="81" spans="1:30" x14ac:dyDescent="0.15">
      <c r="A81" s="347"/>
      <c r="B81" s="345"/>
      <c r="C81" s="345"/>
      <c r="D81" s="345"/>
      <c r="E81" s="345"/>
      <c r="F81" s="345"/>
      <c r="G81" s="345"/>
      <c r="H81" s="345"/>
      <c r="I81" s="345"/>
      <c r="J81" s="345"/>
      <c r="K81" s="345"/>
      <c r="L81" s="345"/>
      <c r="M81" s="345"/>
      <c r="N81" s="345"/>
      <c r="O81" s="345"/>
      <c r="P81" s="345"/>
      <c r="Q81" s="345"/>
      <c r="R81" s="345"/>
      <c r="S81" s="345"/>
      <c r="T81" s="345"/>
      <c r="U81" s="345"/>
      <c r="V81" s="345"/>
      <c r="W81" s="345"/>
      <c r="X81" s="345"/>
      <c r="Y81" s="345"/>
      <c r="Z81" s="345"/>
      <c r="AA81" s="345"/>
      <c r="AB81" s="345"/>
      <c r="AC81" s="345"/>
      <c r="AD81" s="346"/>
    </row>
    <row r="82" spans="1:30" x14ac:dyDescent="0.15">
      <c r="A82" s="347"/>
      <c r="B82" s="345"/>
      <c r="C82" s="345"/>
      <c r="D82" s="345"/>
      <c r="E82" s="345"/>
      <c r="F82" s="345"/>
      <c r="G82" s="345"/>
      <c r="H82" s="345"/>
      <c r="I82" s="345"/>
      <c r="J82" s="345"/>
      <c r="K82" s="345"/>
      <c r="L82" s="345"/>
      <c r="M82" s="345"/>
      <c r="N82" s="345"/>
      <c r="O82" s="345"/>
      <c r="P82" s="345"/>
      <c r="Q82" s="345"/>
      <c r="R82" s="345"/>
      <c r="S82" s="345"/>
      <c r="T82" s="345"/>
      <c r="U82" s="345"/>
      <c r="V82" s="345"/>
      <c r="W82" s="345"/>
      <c r="X82" s="345"/>
      <c r="Y82" s="345"/>
      <c r="Z82" s="345"/>
      <c r="AA82" s="345"/>
      <c r="AB82" s="345"/>
      <c r="AC82" s="345"/>
      <c r="AD82" s="346"/>
    </row>
    <row r="83" spans="1:30" x14ac:dyDescent="0.15">
      <c r="A83" s="347"/>
      <c r="B83" s="345"/>
      <c r="C83" s="345"/>
      <c r="D83" s="345"/>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6"/>
    </row>
    <row r="84" spans="1:30" x14ac:dyDescent="0.15">
      <c r="A84" s="347"/>
      <c r="B84" s="345"/>
      <c r="C84" s="345"/>
      <c r="D84" s="345"/>
      <c r="E84" s="345"/>
      <c r="F84" s="345"/>
      <c r="G84" s="345"/>
      <c r="H84" s="345"/>
      <c r="I84" s="345"/>
      <c r="J84" s="345"/>
      <c r="K84" s="345"/>
      <c r="L84" s="345"/>
      <c r="M84" s="345"/>
      <c r="N84" s="345"/>
      <c r="O84" s="345"/>
      <c r="P84" s="345"/>
      <c r="Q84" s="345"/>
      <c r="R84" s="345"/>
      <c r="S84" s="345"/>
      <c r="T84" s="345"/>
      <c r="U84" s="345"/>
      <c r="V84" s="345"/>
      <c r="W84" s="345"/>
      <c r="X84" s="345"/>
      <c r="Y84" s="345"/>
      <c r="Z84" s="345"/>
      <c r="AA84" s="345"/>
      <c r="AB84" s="345"/>
      <c r="AC84" s="345"/>
      <c r="AD84" s="346"/>
    </row>
    <row r="85" spans="1:30" x14ac:dyDescent="0.15">
      <c r="A85" s="347"/>
      <c r="B85" s="345"/>
      <c r="C85" s="345"/>
      <c r="D85" s="345"/>
      <c r="E85" s="345"/>
      <c r="F85" s="345"/>
      <c r="G85" s="345"/>
      <c r="H85" s="345"/>
      <c r="I85" s="345"/>
      <c r="J85" s="345"/>
      <c r="K85" s="345"/>
      <c r="L85" s="345"/>
      <c r="M85" s="345"/>
      <c r="N85" s="345"/>
      <c r="O85" s="345"/>
      <c r="P85" s="345"/>
      <c r="Q85" s="345"/>
      <c r="R85" s="345"/>
      <c r="S85" s="345"/>
      <c r="T85" s="345"/>
      <c r="U85" s="345"/>
      <c r="V85" s="345"/>
      <c r="W85" s="345"/>
      <c r="X85" s="345"/>
      <c r="Y85" s="345"/>
      <c r="Z85" s="345"/>
      <c r="AA85" s="345"/>
      <c r="AB85" s="345"/>
      <c r="AC85" s="345"/>
      <c r="AD85" s="346"/>
    </row>
    <row r="86" spans="1:30" x14ac:dyDescent="0.15">
      <c r="A86" s="347"/>
      <c r="B86" s="345"/>
      <c r="C86" s="345"/>
      <c r="D86" s="345"/>
      <c r="E86" s="345"/>
      <c r="F86" s="345"/>
      <c r="G86" s="345"/>
      <c r="H86" s="345"/>
      <c r="I86" s="345"/>
      <c r="J86" s="345"/>
      <c r="K86" s="345"/>
      <c r="L86" s="345"/>
      <c r="M86" s="345"/>
      <c r="N86" s="345"/>
      <c r="O86" s="345"/>
      <c r="P86" s="345"/>
      <c r="Q86" s="345"/>
      <c r="R86" s="345"/>
      <c r="S86" s="345"/>
      <c r="T86" s="345"/>
      <c r="U86" s="345"/>
      <c r="V86" s="345"/>
      <c r="W86" s="345"/>
      <c r="X86" s="345"/>
      <c r="Y86" s="345"/>
      <c r="Z86" s="345"/>
      <c r="AA86" s="345"/>
      <c r="AB86" s="345"/>
      <c r="AC86" s="345"/>
      <c r="AD86" s="346"/>
    </row>
    <row r="87" spans="1:30" x14ac:dyDescent="0.15">
      <c r="A87" s="347"/>
      <c r="B87" s="345"/>
      <c r="C87" s="345"/>
      <c r="D87" s="345"/>
      <c r="E87" s="345"/>
      <c r="F87" s="345"/>
      <c r="G87" s="345"/>
      <c r="H87" s="345"/>
      <c r="I87" s="345"/>
      <c r="J87" s="345"/>
      <c r="K87" s="345"/>
      <c r="L87" s="345"/>
      <c r="M87" s="345"/>
      <c r="N87" s="345"/>
      <c r="O87" s="345"/>
      <c r="P87" s="345"/>
      <c r="Q87" s="345"/>
      <c r="R87" s="345"/>
      <c r="S87" s="345"/>
      <c r="T87" s="345"/>
      <c r="U87" s="345"/>
      <c r="V87" s="345"/>
      <c r="W87" s="345"/>
      <c r="X87" s="345"/>
      <c r="Y87" s="345"/>
      <c r="Z87" s="345"/>
      <c r="AA87" s="345"/>
      <c r="AB87" s="345"/>
      <c r="AC87" s="345"/>
      <c r="AD87" s="346"/>
    </row>
    <row r="88" spans="1:30" x14ac:dyDescent="0.15">
      <c r="A88" s="347"/>
      <c r="B88" s="345"/>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6"/>
    </row>
    <row r="89" spans="1:30" x14ac:dyDescent="0.15">
      <c r="A89" s="347"/>
      <c r="B89" s="345"/>
      <c r="C89" s="345"/>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6"/>
    </row>
    <row r="90" spans="1:30" x14ac:dyDescent="0.15">
      <c r="A90" s="347"/>
      <c r="B90" s="345"/>
      <c r="C90" s="345"/>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6"/>
    </row>
    <row r="91" spans="1:30" x14ac:dyDescent="0.15">
      <c r="A91" s="347"/>
      <c r="B91" s="345"/>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6"/>
    </row>
    <row r="92" spans="1:30" x14ac:dyDescent="0.15">
      <c r="A92" s="347"/>
      <c r="B92" s="345"/>
      <c r="C92" s="345"/>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346"/>
    </row>
    <row r="93" spans="1:30" x14ac:dyDescent="0.15">
      <c r="A93" s="348"/>
      <c r="B93" s="349"/>
      <c r="C93" s="349"/>
      <c r="D93" s="349"/>
      <c r="E93" s="349"/>
      <c r="F93" s="349"/>
      <c r="G93" s="349"/>
      <c r="H93" s="349"/>
      <c r="I93" s="349"/>
      <c r="J93" s="349"/>
      <c r="K93" s="349"/>
      <c r="L93" s="349"/>
      <c r="M93" s="349"/>
      <c r="N93" s="349"/>
      <c r="O93" s="349"/>
      <c r="P93" s="349"/>
      <c r="Q93" s="349"/>
      <c r="R93" s="349"/>
      <c r="S93" s="349"/>
      <c r="T93" s="349"/>
      <c r="U93" s="349"/>
      <c r="V93" s="349"/>
      <c r="W93" s="349"/>
      <c r="X93" s="349"/>
      <c r="Y93" s="349"/>
      <c r="Z93" s="349"/>
      <c r="AA93" s="349"/>
      <c r="AB93" s="349"/>
      <c r="AC93" s="349"/>
      <c r="AD93" s="350"/>
    </row>
    <row r="94" spans="1:30" ht="10.5" customHeight="1" x14ac:dyDescent="0.15"/>
    <row r="95" spans="1:30" ht="12" customHeight="1" x14ac:dyDescent="0.15">
      <c r="A95" s="31"/>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3"/>
    </row>
    <row r="96" spans="1:30" ht="17.25" x14ac:dyDescent="0.15">
      <c r="A96" s="336" t="s">
        <v>45</v>
      </c>
      <c r="B96" s="337"/>
      <c r="C96" s="337"/>
      <c r="D96" s="337"/>
      <c r="E96" s="337"/>
      <c r="F96" s="337"/>
      <c r="G96" s="337"/>
      <c r="H96" s="337"/>
      <c r="I96" s="337"/>
      <c r="J96" s="337"/>
      <c r="K96" s="337"/>
      <c r="L96" s="337"/>
      <c r="M96" s="337"/>
      <c r="N96" s="337"/>
      <c r="O96" s="337"/>
      <c r="P96" s="337"/>
      <c r="Q96" s="337"/>
      <c r="R96" s="337"/>
      <c r="S96" s="337"/>
      <c r="T96" s="337"/>
      <c r="U96" s="337"/>
      <c r="V96" s="337"/>
      <c r="W96" s="337"/>
      <c r="X96" s="337"/>
      <c r="Y96" s="337"/>
      <c r="Z96" s="337"/>
      <c r="AA96" s="337"/>
      <c r="AB96" s="337"/>
      <c r="AC96" s="337"/>
      <c r="AD96" s="338"/>
    </row>
    <row r="97" spans="1:30" ht="9.75" customHeight="1" x14ac:dyDescent="0.15">
      <c r="A97" s="34"/>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6"/>
    </row>
    <row r="98" spans="1:30" ht="13.5" customHeight="1" x14ac:dyDescent="0.15">
      <c r="A98" s="339" t="s">
        <v>53</v>
      </c>
      <c r="B98" s="340"/>
      <c r="C98" s="340"/>
      <c r="D98" s="340"/>
      <c r="E98" s="340"/>
      <c r="F98" s="340"/>
      <c r="G98" s="340"/>
      <c r="H98" s="340"/>
      <c r="I98" s="340"/>
      <c r="J98" s="340"/>
      <c r="K98" s="340"/>
      <c r="L98" s="340"/>
      <c r="M98" s="340"/>
      <c r="N98" s="340"/>
      <c r="O98" s="340"/>
      <c r="P98" s="340"/>
      <c r="Q98" s="340"/>
      <c r="R98" s="340"/>
      <c r="S98" s="340"/>
      <c r="T98" s="340"/>
      <c r="U98" s="340"/>
      <c r="V98" s="340"/>
      <c r="W98" s="340"/>
      <c r="X98" s="340"/>
      <c r="Y98" s="340"/>
      <c r="Z98" s="340"/>
      <c r="AA98" s="340"/>
      <c r="AB98" s="340"/>
      <c r="AC98" s="340"/>
      <c r="AD98" s="341"/>
    </row>
    <row r="99" spans="1:30" x14ac:dyDescent="0.15">
      <c r="A99" s="339"/>
      <c r="B99" s="340"/>
      <c r="C99" s="340"/>
      <c r="D99" s="340"/>
      <c r="E99" s="340"/>
      <c r="F99" s="340"/>
      <c r="G99" s="340"/>
      <c r="H99" s="340"/>
      <c r="I99" s="340"/>
      <c r="J99" s="340"/>
      <c r="K99" s="340"/>
      <c r="L99" s="340"/>
      <c r="M99" s="340"/>
      <c r="N99" s="340"/>
      <c r="O99" s="340"/>
      <c r="P99" s="340"/>
      <c r="Q99" s="340"/>
      <c r="R99" s="340"/>
      <c r="S99" s="340"/>
      <c r="T99" s="340"/>
      <c r="U99" s="340"/>
      <c r="V99" s="340"/>
      <c r="W99" s="340"/>
      <c r="X99" s="340"/>
      <c r="Y99" s="340"/>
      <c r="Z99" s="340"/>
      <c r="AA99" s="340"/>
      <c r="AB99" s="340"/>
      <c r="AC99" s="340"/>
      <c r="AD99" s="341"/>
    </row>
    <row r="100" spans="1:30" x14ac:dyDescent="0.15">
      <c r="A100" s="339"/>
      <c r="B100" s="340"/>
      <c r="C100" s="340"/>
      <c r="D100" s="340"/>
      <c r="E100" s="340"/>
      <c r="F100" s="340"/>
      <c r="G100" s="340"/>
      <c r="H100" s="340"/>
      <c r="I100" s="340"/>
      <c r="J100" s="340"/>
      <c r="K100" s="340"/>
      <c r="L100" s="340"/>
      <c r="M100" s="340"/>
      <c r="N100" s="340"/>
      <c r="O100" s="340"/>
      <c r="P100" s="340"/>
      <c r="Q100" s="340"/>
      <c r="R100" s="340"/>
      <c r="S100" s="340"/>
      <c r="T100" s="340"/>
      <c r="U100" s="340"/>
      <c r="V100" s="340"/>
      <c r="W100" s="340"/>
      <c r="X100" s="340"/>
      <c r="Y100" s="340"/>
      <c r="Z100" s="340"/>
      <c r="AA100" s="340"/>
      <c r="AB100" s="340"/>
      <c r="AC100" s="340"/>
      <c r="AD100" s="341"/>
    </row>
    <row r="101" spans="1:30" x14ac:dyDescent="0.15">
      <c r="A101" s="339"/>
      <c r="B101" s="340"/>
      <c r="C101" s="340"/>
      <c r="D101" s="340"/>
      <c r="E101" s="340"/>
      <c r="F101" s="340"/>
      <c r="G101" s="340"/>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1"/>
    </row>
    <row r="102" spans="1:30" x14ac:dyDescent="0.15">
      <c r="A102" s="339"/>
      <c r="B102" s="340"/>
      <c r="C102" s="340"/>
      <c r="D102" s="340"/>
      <c r="E102" s="340"/>
      <c r="F102" s="340"/>
      <c r="G102" s="340"/>
      <c r="H102" s="340"/>
      <c r="I102" s="340"/>
      <c r="J102" s="340"/>
      <c r="K102" s="340"/>
      <c r="L102" s="340"/>
      <c r="M102" s="340"/>
      <c r="N102" s="340"/>
      <c r="O102" s="340"/>
      <c r="P102" s="340"/>
      <c r="Q102" s="340"/>
      <c r="R102" s="340"/>
      <c r="S102" s="340"/>
      <c r="T102" s="340"/>
      <c r="U102" s="340"/>
      <c r="V102" s="340"/>
      <c r="W102" s="340"/>
      <c r="X102" s="340"/>
      <c r="Y102" s="340"/>
      <c r="Z102" s="340"/>
      <c r="AA102" s="340"/>
      <c r="AB102" s="340"/>
      <c r="AC102" s="340"/>
      <c r="AD102" s="341"/>
    </row>
    <row r="103" spans="1:30" x14ac:dyDescent="0.15">
      <c r="A103" s="339"/>
      <c r="B103" s="340"/>
      <c r="C103" s="340"/>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1"/>
    </row>
    <row r="104" spans="1:30" x14ac:dyDescent="0.15">
      <c r="A104" s="339"/>
      <c r="B104" s="340"/>
      <c r="C104" s="340"/>
      <c r="D104" s="340"/>
      <c r="E104" s="340"/>
      <c r="F104" s="340"/>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1"/>
    </row>
    <row r="105" spans="1:30" x14ac:dyDescent="0.15">
      <c r="A105" s="339"/>
      <c r="B105" s="340"/>
      <c r="C105" s="340"/>
      <c r="D105" s="340"/>
      <c r="E105" s="340"/>
      <c r="F105" s="340"/>
      <c r="G105" s="340"/>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1"/>
    </row>
    <row r="106" spans="1:30" x14ac:dyDescent="0.15">
      <c r="A106" s="339"/>
      <c r="B106" s="340"/>
      <c r="C106" s="340"/>
      <c r="D106" s="340"/>
      <c r="E106" s="340"/>
      <c r="F106" s="340"/>
      <c r="G106" s="340"/>
      <c r="H106" s="340"/>
      <c r="I106" s="340"/>
      <c r="J106" s="340"/>
      <c r="K106" s="340"/>
      <c r="L106" s="340"/>
      <c r="M106" s="340"/>
      <c r="N106" s="340"/>
      <c r="O106" s="340"/>
      <c r="P106" s="340"/>
      <c r="Q106" s="340"/>
      <c r="R106" s="340"/>
      <c r="S106" s="340"/>
      <c r="T106" s="340"/>
      <c r="U106" s="340"/>
      <c r="V106" s="340"/>
      <c r="W106" s="340"/>
      <c r="X106" s="340"/>
      <c r="Y106" s="340"/>
      <c r="Z106" s="340"/>
      <c r="AA106" s="340"/>
      <c r="AB106" s="340"/>
      <c r="AC106" s="340"/>
      <c r="AD106" s="341"/>
    </row>
    <row r="107" spans="1:30" x14ac:dyDescent="0.15">
      <c r="A107" s="339"/>
      <c r="B107" s="340"/>
      <c r="C107" s="340"/>
      <c r="D107" s="340"/>
      <c r="E107" s="340"/>
      <c r="F107" s="340"/>
      <c r="G107" s="340"/>
      <c r="H107" s="340"/>
      <c r="I107" s="340"/>
      <c r="J107" s="340"/>
      <c r="K107" s="340"/>
      <c r="L107" s="340"/>
      <c r="M107" s="340"/>
      <c r="N107" s="340"/>
      <c r="O107" s="340"/>
      <c r="P107" s="340"/>
      <c r="Q107" s="340"/>
      <c r="R107" s="340"/>
      <c r="S107" s="340"/>
      <c r="T107" s="340"/>
      <c r="U107" s="340"/>
      <c r="V107" s="340"/>
      <c r="W107" s="340"/>
      <c r="X107" s="340"/>
      <c r="Y107" s="340"/>
      <c r="Z107" s="340"/>
      <c r="AA107" s="340"/>
      <c r="AB107" s="340"/>
      <c r="AC107" s="340"/>
      <c r="AD107" s="341"/>
    </row>
    <row r="108" spans="1:30" x14ac:dyDescent="0.15">
      <c r="A108" s="339"/>
      <c r="B108" s="340"/>
      <c r="C108" s="340"/>
      <c r="D108" s="340"/>
      <c r="E108" s="340"/>
      <c r="F108" s="340"/>
      <c r="G108" s="340"/>
      <c r="H108" s="340"/>
      <c r="I108" s="340"/>
      <c r="J108" s="340"/>
      <c r="K108" s="340"/>
      <c r="L108" s="340"/>
      <c r="M108" s="340"/>
      <c r="N108" s="340"/>
      <c r="O108" s="340"/>
      <c r="P108" s="340"/>
      <c r="Q108" s="340"/>
      <c r="R108" s="340"/>
      <c r="S108" s="340"/>
      <c r="T108" s="340"/>
      <c r="U108" s="340"/>
      <c r="V108" s="340"/>
      <c r="W108" s="340"/>
      <c r="X108" s="340"/>
      <c r="Y108" s="340"/>
      <c r="Z108" s="340"/>
      <c r="AA108" s="340"/>
      <c r="AB108" s="340"/>
      <c r="AC108" s="340"/>
      <c r="AD108" s="341"/>
    </row>
    <row r="109" spans="1:30" x14ac:dyDescent="0.15">
      <c r="A109" s="339"/>
      <c r="B109" s="340"/>
      <c r="C109" s="340"/>
      <c r="D109" s="340"/>
      <c r="E109" s="340"/>
      <c r="F109" s="340"/>
      <c r="G109" s="340"/>
      <c r="H109" s="340"/>
      <c r="I109" s="340"/>
      <c r="J109" s="340"/>
      <c r="K109" s="340"/>
      <c r="L109" s="340"/>
      <c r="M109" s="340"/>
      <c r="N109" s="340"/>
      <c r="O109" s="340"/>
      <c r="P109" s="340"/>
      <c r="Q109" s="340"/>
      <c r="R109" s="340"/>
      <c r="S109" s="340"/>
      <c r="T109" s="340"/>
      <c r="U109" s="340"/>
      <c r="V109" s="340"/>
      <c r="W109" s="340"/>
      <c r="X109" s="340"/>
      <c r="Y109" s="340"/>
      <c r="Z109" s="340"/>
      <c r="AA109" s="340"/>
      <c r="AB109" s="340"/>
      <c r="AC109" s="340"/>
      <c r="AD109" s="341"/>
    </row>
    <row r="110" spans="1:30" x14ac:dyDescent="0.15">
      <c r="A110" s="339"/>
      <c r="B110" s="340"/>
      <c r="C110" s="340"/>
      <c r="D110" s="340"/>
      <c r="E110" s="340"/>
      <c r="F110" s="340"/>
      <c r="G110" s="340"/>
      <c r="H110" s="340"/>
      <c r="I110" s="340"/>
      <c r="J110" s="340"/>
      <c r="K110" s="340"/>
      <c r="L110" s="340"/>
      <c r="M110" s="340"/>
      <c r="N110" s="340"/>
      <c r="O110" s="340"/>
      <c r="P110" s="340"/>
      <c r="Q110" s="340"/>
      <c r="R110" s="340"/>
      <c r="S110" s="340"/>
      <c r="T110" s="340"/>
      <c r="U110" s="340"/>
      <c r="V110" s="340"/>
      <c r="W110" s="340"/>
      <c r="X110" s="340"/>
      <c r="Y110" s="340"/>
      <c r="Z110" s="340"/>
      <c r="AA110" s="340"/>
      <c r="AB110" s="340"/>
      <c r="AC110" s="340"/>
      <c r="AD110" s="341"/>
    </row>
    <row r="111" spans="1:30" x14ac:dyDescent="0.15">
      <c r="A111" s="339"/>
      <c r="B111" s="340"/>
      <c r="C111" s="340"/>
      <c r="D111" s="340"/>
      <c r="E111" s="340"/>
      <c r="F111" s="340"/>
      <c r="G111" s="340"/>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1"/>
    </row>
    <row r="112" spans="1:30" x14ac:dyDescent="0.15">
      <c r="A112" s="339"/>
      <c r="B112" s="340"/>
      <c r="C112" s="340"/>
      <c r="D112" s="340"/>
      <c r="E112" s="340"/>
      <c r="F112" s="340"/>
      <c r="G112" s="340"/>
      <c r="H112" s="340"/>
      <c r="I112" s="340"/>
      <c r="J112" s="340"/>
      <c r="K112" s="340"/>
      <c r="L112" s="340"/>
      <c r="M112" s="340"/>
      <c r="N112" s="340"/>
      <c r="O112" s="340"/>
      <c r="P112" s="340"/>
      <c r="Q112" s="340"/>
      <c r="R112" s="340"/>
      <c r="S112" s="340"/>
      <c r="T112" s="340"/>
      <c r="U112" s="340"/>
      <c r="V112" s="340"/>
      <c r="W112" s="340"/>
      <c r="X112" s="340"/>
      <c r="Y112" s="340"/>
      <c r="Z112" s="340"/>
      <c r="AA112" s="340"/>
      <c r="AB112" s="340"/>
      <c r="AC112" s="340"/>
      <c r="AD112" s="341"/>
    </row>
    <row r="113" spans="1:30" x14ac:dyDescent="0.15">
      <c r="A113" s="339"/>
      <c r="B113" s="340"/>
      <c r="C113" s="340"/>
      <c r="D113" s="340"/>
      <c r="E113" s="340"/>
      <c r="F113" s="340"/>
      <c r="G113" s="340"/>
      <c r="H113" s="340"/>
      <c r="I113" s="340"/>
      <c r="J113" s="340"/>
      <c r="K113" s="340"/>
      <c r="L113" s="340"/>
      <c r="M113" s="340"/>
      <c r="N113" s="340"/>
      <c r="O113" s="340"/>
      <c r="P113" s="340"/>
      <c r="Q113" s="340"/>
      <c r="R113" s="340"/>
      <c r="S113" s="340"/>
      <c r="T113" s="340"/>
      <c r="U113" s="340"/>
      <c r="V113" s="340"/>
      <c r="W113" s="340"/>
      <c r="X113" s="340"/>
      <c r="Y113" s="340"/>
      <c r="Z113" s="340"/>
      <c r="AA113" s="340"/>
      <c r="AB113" s="340"/>
      <c r="AC113" s="340"/>
      <c r="AD113" s="341"/>
    </row>
    <row r="114" spans="1:30" x14ac:dyDescent="0.15">
      <c r="A114" s="339"/>
      <c r="B114" s="340"/>
      <c r="C114" s="340"/>
      <c r="D114" s="340"/>
      <c r="E114" s="340"/>
      <c r="F114" s="340"/>
      <c r="G114" s="340"/>
      <c r="H114" s="340"/>
      <c r="I114" s="340"/>
      <c r="J114" s="340"/>
      <c r="K114" s="340"/>
      <c r="L114" s="340"/>
      <c r="M114" s="340"/>
      <c r="N114" s="340"/>
      <c r="O114" s="340"/>
      <c r="P114" s="340"/>
      <c r="Q114" s="340"/>
      <c r="R114" s="340"/>
      <c r="S114" s="340"/>
      <c r="T114" s="340"/>
      <c r="U114" s="340"/>
      <c r="V114" s="340"/>
      <c r="W114" s="340"/>
      <c r="X114" s="340"/>
      <c r="Y114" s="340"/>
      <c r="Z114" s="340"/>
      <c r="AA114" s="340"/>
      <c r="AB114" s="340"/>
      <c r="AC114" s="340"/>
      <c r="AD114" s="341"/>
    </row>
    <row r="115" spans="1:30" x14ac:dyDescent="0.15">
      <c r="A115" s="339"/>
      <c r="B115" s="340"/>
      <c r="C115" s="340"/>
      <c r="D115" s="340"/>
      <c r="E115" s="340"/>
      <c r="F115" s="340"/>
      <c r="G115" s="340"/>
      <c r="H115" s="340"/>
      <c r="I115" s="340"/>
      <c r="J115" s="340"/>
      <c r="K115" s="340"/>
      <c r="L115" s="340"/>
      <c r="M115" s="340"/>
      <c r="N115" s="340"/>
      <c r="O115" s="340"/>
      <c r="P115" s="340"/>
      <c r="Q115" s="340"/>
      <c r="R115" s="340"/>
      <c r="S115" s="340"/>
      <c r="T115" s="340"/>
      <c r="U115" s="340"/>
      <c r="V115" s="340"/>
      <c r="W115" s="340"/>
      <c r="X115" s="340"/>
      <c r="Y115" s="340"/>
      <c r="Z115" s="340"/>
      <c r="AA115" s="340"/>
      <c r="AB115" s="340"/>
      <c r="AC115" s="340"/>
      <c r="AD115" s="341"/>
    </row>
    <row r="116" spans="1:30" x14ac:dyDescent="0.15">
      <c r="A116" s="339"/>
      <c r="B116" s="340"/>
      <c r="C116" s="340"/>
      <c r="D116" s="340"/>
      <c r="E116" s="340"/>
      <c r="F116" s="340"/>
      <c r="G116" s="340"/>
      <c r="H116" s="340"/>
      <c r="I116" s="340"/>
      <c r="J116" s="340"/>
      <c r="K116" s="340"/>
      <c r="L116" s="340"/>
      <c r="M116" s="340"/>
      <c r="N116" s="340"/>
      <c r="O116" s="340"/>
      <c r="P116" s="340"/>
      <c r="Q116" s="340"/>
      <c r="R116" s="340"/>
      <c r="S116" s="340"/>
      <c r="T116" s="340"/>
      <c r="U116" s="340"/>
      <c r="V116" s="340"/>
      <c r="W116" s="340"/>
      <c r="X116" s="340"/>
      <c r="Y116" s="340"/>
      <c r="Z116" s="340"/>
      <c r="AA116" s="340"/>
      <c r="AB116" s="340"/>
      <c r="AC116" s="340"/>
      <c r="AD116" s="341"/>
    </row>
    <row r="117" spans="1:30" x14ac:dyDescent="0.15">
      <c r="A117" s="339"/>
      <c r="B117" s="340"/>
      <c r="C117" s="340"/>
      <c r="D117" s="340"/>
      <c r="E117" s="340"/>
      <c r="F117" s="340"/>
      <c r="G117" s="340"/>
      <c r="H117" s="340"/>
      <c r="I117" s="340"/>
      <c r="J117" s="340"/>
      <c r="K117" s="340"/>
      <c r="L117" s="340"/>
      <c r="M117" s="340"/>
      <c r="N117" s="340"/>
      <c r="O117" s="340"/>
      <c r="P117" s="340"/>
      <c r="Q117" s="340"/>
      <c r="R117" s="340"/>
      <c r="S117" s="340"/>
      <c r="T117" s="340"/>
      <c r="U117" s="340"/>
      <c r="V117" s="340"/>
      <c r="W117" s="340"/>
      <c r="X117" s="340"/>
      <c r="Y117" s="340"/>
      <c r="Z117" s="340"/>
      <c r="AA117" s="340"/>
      <c r="AB117" s="340"/>
      <c r="AC117" s="340"/>
      <c r="AD117" s="341"/>
    </row>
    <row r="118" spans="1:30" x14ac:dyDescent="0.15">
      <c r="A118" s="339"/>
      <c r="B118" s="340"/>
      <c r="C118" s="340"/>
      <c r="D118" s="340"/>
      <c r="E118" s="340"/>
      <c r="F118" s="340"/>
      <c r="G118" s="340"/>
      <c r="H118" s="340"/>
      <c r="I118" s="340"/>
      <c r="J118" s="340"/>
      <c r="K118" s="340"/>
      <c r="L118" s="340"/>
      <c r="M118" s="340"/>
      <c r="N118" s="340"/>
      <c r="O118" s="340"/>
      <c r="P118" s="340"/>
      <c r="Q118" s="340"/>
      <c r="R118" s="340"/>
      <c r="S118" s="340"/>
      <c r="T118" s="340"/>
      <c r="U118" s="340"/>
      <c r="V118" s="340"/>
      <c r="W118" s="340"/>
      <c r="X118" s="340"/>
      <c r="Y118" s="340"/>
      <c r="Z118" s="340"/>
      <c r="AA118" s="340"/>
      <c r="AB118" s="340"/>
      <c r="AC118" s="340"/>
      <c r="AD118" s="341"/>
    </row>
    <row r="119" spans="1:30" x14ac:dyDescent="0.15">
      <c r="A119" s="339"/>
      <c r="B119" s="340"/>
      <c r="C119" s="340"/>
      <c r="D119" s="340"/>
      <c r="E119" s="340"/>
      <c r="F119" s="340"/>
      <c r="G119" s="340"/>
      <c r="H119" s="340"/>
      <c r="I119" s="340"/>
      <c r="J119" s="340"/>
      <c r="K119" s="340"/>
      <c r="L119" s="340"/>
      <c r="M119" s="340"/>
      <c r="N119" s="340"/>
      <c r="O119" s="340"/>
      <c r="P119" s="340"/>
      <c r="Q119" s="340"/>
      <c r="R119" s="340"/>
      <c r="S119" s="340"/>
      <c r="T119" s="340"/>
      <c r="U119" s="340"/>
      <c r="V119" s="340"/>
      <c r="W119" s="340"/>
      <c r="X119" s="340"/>
      <c r="Y119" s="340"/>
      <c r="Z119" s="340"/>
      <c r="AA119" s="340"/>
      <c r="AB119" s="340"/>
      <c r="AC119" s="340"/>
      <c r="AD119" s="341"/>
    </row>
    <row r="120" spans="1:30" x14ac:dyDescent="0.15">
      <c r="A120" s="339"/>
      <c r="B120" s="340"/>
      <c r="C120" s="340"/>
      <c r="D120" s="340"/>
      <c r="E120" s="340"/>
      <c r="F120" s="340"/>
      <c r="G120" s="340"/>
      <c r="H120" s="340"/>
      <c r="I120" s="340"/>
      <c r="J120" s="340"/>
      <c r="K120" s="340"/>
      <c r="L120" s="340"/>
      <c r="M120" s="340"/>
      <c r="N120" s="340"/>
      <c r="O120" s="340"/>
      <c r="P120" s="340"/>
      <c r="Q120" s="340"/>
      <c r="R120" s="340"/>
      <c r="S120" s="340"/>
      <c r="T120" s="340"/>
      <c r="U120" s="340"/>
      <c r="V120" s="340"/>
      <c r="W120" s="340"/>
      <c r="X120" s="340"/>
      <c r="Y120" s="340"/>
      <c r="Z120" s="340"/>
      <c r="AA120" s="340"/>
      <c r="AB120" s="340"/>
      <c r="AC120" s="340"/>
      <c r="AD120" s="341"/>
    </row>
    <row r="121" spans="1:30" x14ac:dyDescent="0.15">
      <c r="A121" s="339"/>
      <c r="B121" s="340"/>
      <c r="C121" s="340"/>
      <c r="D121" s="340"/>
      <c r="E121" s="340"/>
      <c r="F121" s="340"/>
      <c r="G121" s="340"/>
      <c r="H121" s="340"/>
      <c r="I121" s="340"/>
      <c r="J121" s="340"/>
      <c r="K121" s="340"/>
      <c r="L121" s="340"/>
      <c r="M121" s="340"/>
      <c r="N121" s="340"/>
      <c r="O121" s="340"/>
      <c r="P121" s="340"/>
      <c r="Q121" s="340"/>
      <c r="R121" s="340"/>
      <c r="S121" s="340"/>
      <c r="T121" s="340"/>
      <c r="U121" s="340"/>
      <c r="V121" s="340"/>
      <c r="W121" s="340"/>
      <c r="X121" s="340"/>
      <c r="Y121" s="340"/>
      <c r="Z121" s="340"/>
      <c r="AA121" s="340"/>
      <c r="AB121" s="340"/>
      <c r="AC121" s="340"/>
      <c r="AD121" s="341"/>
    </row>
    <row r="122" spans="1:30" x14ac:dyDescent="0.15">
      <c r="A122" s="339"/>
      <c r="B122" s="340"/>
      <c r="C122" s="340"/>
      <c r="D122" s="340"/>
      <c r="E122" s="340"/>
      <c r="F122" s="340"/>
      <c r="G122" s="340"/>
      <c r="H122" s="340"/>
      <c r="I122" s="340"/>
      <c r="J122" s="340"/>
      <c r="K122" s="340"/>
      <c r="L122" s="340"/>
      <c r="M122" s="340"/>
      <c r="N122" s="340"/>
      <c r="O122" s="340"/>
      <c r="P122" s="340"/>
      <c r="Q122" s="340"/>
      <c r="R122" s="340"/>
      <c r="S122" s="340"/>
      <c r="T122" s="340"/>
      <c r="U122" s="340"/>
      <c r="V122" s="340"/>
      <c r="W122" s="340"/>
      <c r="X122" s="340"/>
      <c r="Y122" s="340"/>
      <c r="Z122" s="340"/>
      <c r="AA122" s="340"/>
      <c r="AB122" s="340"/>
      <c r="AC122" s="340"/>
      <c r="AD122" s="341"/>
    </row>
    <row r="123" spans="1:30" x14ac:dyDescent="0.15">
      <c r="A123" s="339"/>
      <c r="B123" s="340"/>
      <c r="C123" s="340"/>
      <c r="D123" s="340"/>
      <c r="E123" s="340"/>
      <c r="F123" s="340"/>
      <c r="G123" s="340"/>
      <c r="H123" s="340"/>
      <c r="I123" s="340"/>
      <c r="J123" s="340"/>
      <c r="K123" s="340"/>
      <c r="L123" s="340"/>
      <c r="M123" s="340"/>
      <c r="N123" s="340"/>
      <c r="O123" s="340"/>
      <c r="P123" s="340"/>
      <c r="Q123" s="340"/>
      <c r="R123" s="340"/>
      <c r="S123" s="340"/>
      <c r="T123" s="340"/>
      <c r="U123" s="340"/>
      <c r="V123" s="340"/>
      <c r="W123" s="340"/>
      <c r="X123" s="340"/>
      <c r="Y123" s="340"/>
      <c r="Z123" s="340"/>
      <c r="AA123" s="340"/>
      <c r="AB123" s="340"/>
      <c r="AC123" s="340"/>
      <c r="AD123" s="341"/>
    </row>
    <row r="124" spans="1:30" x14ac:dyDescent="0.15">
      <c r="A124" s="342"/>
      <c r="B124" s="343"/>
      <c r="C124" s="343"/>
      <c r="D124" s="343"/>
      <c r="E124" s="343"/>
      <c r="F124" s="343"/>
      <c r="G124" s="343"/>
      <c r="H124" s="343"/>
      <c r="I124" s="343"/>
      <c r="J124" s="343"/>
      <c r="K124" s="343"/>
      <c r="L124" s="343"/>
      <c r="M124" s="343"/>
      <c r="N124" s="343"/>
      <c r="O124" s="343"/>
      <c r="P124" s="343"/>
      <c r="Q124" s="343"/>
      <c r="R124" s="343"/>
      <c r="S124" s="343"/>
      <c r="T124" s="343"/>
      <c r="U124" s="343"/>
      <c r="V124" s="343"/>
      <c r="W124" s="343"/>
      <c r="X124" s="343"/>
      <c r="Y124" s="343"/>
      <c r="Z124" s="343"/>
      <c r="AA124" s="343"/>
      <c r="AB124" s="343"/>
      <c r="AC124" s="343"/>
      <c r="AD124" s="344"/>
    </row>
  </sheetData>
  <mergeCells count="8">
    <mergeCell ref="A96:AD96"/>
    <mergeCell ref="A98:AD124"/>
    <mergeCell ref="A65:AD93"/>
    <mergeCell ref="A7:AD24"/>
    <mergeCell ref="A5:AD5"/>
    <mergeCell ref="A30:AD30"/>
    <mergeCell ref="A32:AD54"/>
    <mergeCell ref="A63:AD63"/>
  </mergeCells>
  <phoneticPr fontId="2"/>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opLeftCell="A22" workbookViewId="0">
      <selection activeCell="A32" sqref="A32:AD57"/>
    </sheetView>
  </sheetViews>
  <sheetFormatPr defaultRowHeight="13.5" x14ac:dyDescent="0.15"/>
  <cols>
    <col min="1" max="43" width="3" style="30" customWidth="1"/>
    <col min="44" max="16384" width="9" style="30"/>
  </cols>
  <sheetData>
    <row r="1" spans="1:30" x14ac:dyDescent="0.15">
      <c r="A1" s="30" t="s">
        <v>49</v>
      </c>
    </row>
    <row r="3" spans="1:30" x14ac:dyDescent="0.15">
      <c r="A3" s="31"/>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3"/>
    </row>
    <row r="4" spans="1:30" ht="17.25" x14ac:dyDescent="0.15">
      <c r="A4" s="336" t="s">
        <v>48</v>
      </c>
      <c r="B4" s="352"/>
      <c r="C4" s="352"/>
      <c r="D4" s="352"/>
      <c r="E4" s="352"/>
      <c r="F4" s="352"/>
      <c r="G4" s="352"/>
      <c r="H4" s="352"/>
      <c r="I4" s="352"/>
      <c r="J4" s="352"/>
      <c r="K4" s="352"/>
      <c r="L4" s="352"/>
      <c r="M4" s="352"/>
      <c r="N4" s="352"/>
      <c r="O4" s="352"/>
      <c r="P4" s="352"/>
      <c r="Q4" s="352"/>
      <c r="R4" s="352"/>
      <c r="S4" s="352"/>
      <c r="T4" s="352"/>
      <c r="U4" s="352"/>
      <c r="V4" s="352"/>
      <c r="W4" s="352"/>
      <c r="X4" s="352"/>
      <c r="Y4" s="352"/>
      <c r="Z4" s="352"/>
      <c r="AA4" s="352"/>
      <c r="AB4" s="352"/>
      <c r="AC4" s="352"/>
      <c r="AD4" s="338"/>
    </row>
    <row r="5" spans="1:30" ht="17.25" x14ac:dyDescent="0.15">
      <c r="A5" s="43"/>
      <c r="B5" s="42"/>
      <c r="C5" s="42"/>
      <c r="D5" s="42"/>
      <c r="E5" s="42"/>
      <c r="F5" s="42"/>
      <c r="G5" s="42"/>
      <c r="H5" s="42"/>
      <c r="I5" s="42"/>
      <c r="J5" s="42"/>
      <c r="K5" s="42"/>
      <c r="L5" s="42"/>
      <c r="M5" s="42"/>
      <c r="N5" s="42"/>
      <c r="O5" s="42"/>
      <c r="P5" s="42"/>
      <c r="Q5" s="42"/>
      <c r="R5" s="42"/>
      <c r="S5" s="42"/>
      <c r="T5" s="42"/>
      <c r="U5" s="42"/>
      <c r="V5" s="42"/>
      <c r="W5" s="42"/>
      <c r="X5" s="42"/>
      <c r="Y5" s="42"/>
      <c r="Z5" s="44"/>
      <c r="AA5" s="42"/>
      <c r="AB5" s="42"/>
      <c r="AC5" s="42"/>
      <c r="AD5" s="41"/>
    </row>
    <row r="6" spans="1:30" x14ac:dyDescent="0.15">
      <c r="A6" s="339" t="s">
        <v>54</v>
      </c>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20"/>
    </row>
    <row r="7" spans="1:30" ht="13.5" customHeight="1" x14ac:dyDescent="0.15">
      <c r="A7" s="118"/>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20"/>
    </row>
    <row r="8" spans="1:30" x14ac:dyDescent="0.15">
      <c r="A8" s="118"/>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20"/>
    </row>
    <row r="9" spans="1:30" x14ac:dyDescent="0.15">
      <c r="A9" s="118"/>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20"/>
    </row>
    <row r="10" spans="1:30" x14ac:dyDescent="0.15">
      <c r="A10" s="118"/>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20"/>
    </row>
    <row r="11" spans="1:30" x14ac:dyDescent="0.15">
      <c r="A11" s="118"/>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20"/>
    </row>
    <row r="12" spans="1:30" x14ac:dyDescent="0.15">
      <c r="A12" s="118"/>
      <c r="B12" s="119"/>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20"/>
    </row>
    <row r="13" spans="1:30" x14ac:dyDescent="0.15">
      <c r="A13" s="118"/>
      <c r="B13" s="119"/>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20"/>
    </row>
    <row r="14" spans="1:30" x14ac:dyDescent="0.15">
      <c r="A14" s="118"/>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20"/>
    </row>
    <row r="15" spans="1:30" x14ac:dyDescent="0.15">
      <c r="A15" s="118"/>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20"/>
    </row>
    <row r="16" spans="1:30" x14ac:dyDescent="0.15">
      <c r="A16" s="118"/>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20"/>
    </row>
    <row r="17" spans="1:30" x14ac:dyDescent="0.15">
      <c r="A17" s="118"/>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20"/>
    </row>
    <row r="18" spans="1:30" x14ac:dyDescent="0.15">
      <c r="A18" s="118"/>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20"/>
    </row>
    <row r="19" spans="1:30" x14ac:dyDescent="0.15">
      <c r="A19" s="118"/>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20"/>
    </row>
    <row r="20" spans="1:30" x14ac:dyDescent="0.15">
      <c r="A20" s="118"/>
      <c r="B20" s="119"/>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20"/>
    </row>
    <row r="21" spans="1:30" x14ac:dyDescent="0.15">
      <c r="A21" s="118"/>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20"/>
    </row>
    <row r="22" spans="1:30" x14ac:dyDescent="0.15">
      <c r="A22" s="118"/>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20"/>
    </row>
    <row r="23" spans="1:30" x14ac:dyDescent="0.15">
      <c r="A23" s="118"/>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20"/>
    </row>
    <row r="24" spans="1:30" x14ac:dyDescent="0.15">
      <c r="A24" s="118"/>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20"/>
    </row>
    <row r="25" spans="1:30" x14ac:dyDescent="0.15">
      <c r="A25" s="118"/>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20"/>
    </row>
    <row r="26" spans="1:30" x14ac:dyDescent="0.15">
      <c r="A26" s="118"/>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20"/>
    </row>
    <row r="27" spans="1:30" x14ac:dyDescent="0.15">
      <c r="A27" s="353"/>
      <c r="B27" s="354"/>
      <c r="C27" s="354"/>
      <c r="D27" s="354"/>
      <c r="E27" s="354"/>
      <c r="F27" s="354"/>
      <c r="G27" s="354"/>
      <c r="H27" s="354"/>
      <c r="I27" s="354"/>
      <c r="J27" s="354"/>
      <c r="K27" s="354"/>
      <c r="L27" s="354"/>
      <c r="M27" s="354"/>
      <c r="N27" s="354"/>
      <c r="O27" s="354"/>
      <c r="P27" s="354"/>
      <c r="Q27" s="354"/>
      <c r="R27" s="354"/>
      <c r="S27" s="354"/>
      <c r="T27" s="354"/>
      <c r="U27" s="354"/>
      <c r="V27" s="354"/>
      <c r="W27" s="354"/>
      <c r="X27" s="354"/>
      <c r="Y27" s="354"/>
      <c r="Z27" s="354"/>
      <c r="AA27" s="354"/>
      <c r="AB27" s="354"/>
      <c r="AC27" s="354"/>
      <c r="AD27" s="355"/>
    </row>
    <row r="29" spans="1:30" x14ac:dyDescent="0.15">
      <c r="A29" s="31"/>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3"/>
    </row>
    <row r="30" spans="1:30" ht="17.25" x14ac:dyDescent="0.15">
      <c r="A30" s="336" t="s">
        <v>48</v>
      </c>
      <c r="B30" s="352"/>
      <c r="C30" s="352"/>
      <c r="D30" s="352"/>
      <c r="E30" s="352"/>
      <c r="F30" s="352"/>
      <c r="G30" s="352"/>
      <c r="H30" s="352"/>
      <c r="I30" s="352"/>
      <c r="J30" s="352"/>
      <c r="K30" s="352"/>
      <c r="L30" s="352"/>
      <c r="M30" s="352"/>
      <c r="N30" s="352"/>
      <c r="O30" s="352"/>
      <c r="P30" s="352"/>
      <c r="Q30" s="352"/>
      <c r="R30" s="352"/>
      <c r="S30" s="352"/>
      <c r="T30" s="352"/>
      <c r="U30" s="352"/>
      <c r="V30" s="352"/>
      <c r="W30" s="352"/>
      <c r="X30" s="352"/>
      <c r="Y30" s="352"/>
      <c r="Z30" s="352"/>
      <c r="AA30" s="352"/>
      <c r="AB30" s="352"/>
      <c r="AC30" s="352"/>
      <c r="AD30" s="338"/>
    </row>
    <row r="31" spans="1:30" x14ac:dyDescent="0.15">
      <c r="A31" s="34"/>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6"/>
    </row>
    <row r="32" spans="1:30" ht="13.5" customHeight="1" x14ac:dyDescent="0.15">
      <c r="A32" s="339" t="s">
        <v>55</v>
      </c>
      <c r="B32" s="340"/>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1"/>
    </row>
    <row r="33" spans="1:30" x14ac:dyDescent="0.15">
      <c r="A33" s="339"/>
      <c r="B33" s="340"/>
      <c r="C33" s="340"/>
      <c r="D33" s="340"/>
      <c r="E33" s="340"/>
      <c r="F33" s="340"/>
      <c r="G33" s="340"/>
      <c r="H33" s="340"/>
      <c r="I33" s="340"/>
      <c r="J33" s="340"/>
      <c r="K33" s="340"/>
      <c r="L33" s="340"/>
      <c r="M33" s="340"/>
      <c r="N33" s="340"/>
      <c r="O33" s="340"/>
      <c r="P33" s="340"/>
      <c r="Q33" s="340"/>
      <c r="R33" s="340"/>
      <c r="S33" s="340"/>
      <c r="T33" s="340"/>
      <c r="U33" s="340"/>
      <c r="V33" s="340"/>
      <c r="W33" s="340"/>
      <c r="X33" s="340"/>
      <c r="Y33" s="340"/>
      <c r="Z33" s="340"/>
      <c r="AA33" s="340"/>
      <c r="AB33" s="340"/>
      <c r="AC33" s="340"/>
      <c r="AD33" s="341"/>
    </row>
    <row r="34" spans="1:30" x14ac:dyDescent="0.15">
      <c r="A34" s="339"/>
      <c r="B34" s="340"/>
      <c r="C34" s="340"/>
      <c r="D34" s="340"/>
      <c r="E34" s="340"/>
      <c r="F34" s="340"/>
      <c r="G34" s="340"/>
      <c r="H34" s="340"/>
      <c r="I34" s="340"/>
      <c r="J34" s="340"/>
      <c r="K34" s="340"/>
      <c r="L34" s="340"/>
      <c r="M34" s="340"/>
      <c r="N34" s="340"/>
      <c r="O34" s="340"/>
      <c r="P34" s="340"/>
      <c r="Q34" s="340"/>
      <c r="R34" s="340"/>
      <c r="S34" s="340"/>
      <c r="T34" s="340"/>
      <c r="U34" s="340"/>
      <c r="V34" s="340"/>
      <c r="W34" s="340"/>
      <c r="X34" s="340"/>
      <c r="Y34" s="340"/>
      <c r="Z34" s="340"/>
      <c r="AA34" s="340"/>
      <c r="AB34" s="340"/>
      <c r="AC34" s="340"/>
      <c r="AD34" s="341"/>
    </row>
    <row r="35" spans="1:30" x14ac:dyDescent="0.15">
      <c r="A35" s="339"/>
      <c r="B35" s="340"/>
      <c r="C35" s="340"/>
      <c r="D35" s="340"/>
      <c r="E35" s="340"/>
      <c r="F35" s="340"/>
      <c r="G35" s="340"/>
      <c r="H35" s="340"/>
      <c r="I35" s="340"/>
      <c r="J35" s="340"/>
      <c r="K35" s="340"/>
      <c r="L35" s="340"/>
      <c r="M35" s="340"/>
      <c r="N35" s="340"/>
      <c r="O35" s="340"/>
      <c r="P35" s="340"/>
      <c r="Q35" s="340"/>
      <c r="R35" s="340"/>
      <c r="S35" s="340"/>
      <c r="T35" s="340"/>
      <c r="U35" s="340"/>
      <c r="V35" s="340"/>
      <c r="W35" s="340"/>
      <c r="X35" s="340"/>
      <c r="Y35" s="340"/>
      <c r="Z35" s="340"/>
      <c r="AA35" s="340"/>
      <c r="AB35" s="340"/>
      <c r="AC35" s="340"/>
      <c r="AD35" s="341"/>
    </row>
    <row r="36" spans="1:30" x14ac:dyDescent="0.15">
      <c r="A36" s="339"/>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1"/>
    </row>
    <row r="37" spans="1:30" x14ac:dyDescent="0.15">
      <c r="A37" s="339"/>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1"/>
    </row>
    <row r="38" spans="1:30" x14ac:dyDescent="0.15">
      <c r="A38" s="339"/>
      <c r="B38" s="340"/>
      <c r="C38" s="340"/>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1"/>
    </row>
    <row r="39" spans="1:30" x14ac:dyDescent="0.15">
      <c r="A39" s="339"/>
      <c r="B39" s="340"/>
      <c r="C39" s="340"/>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1"/>
    </row>
    <row r="40" spans="1:30" x14ac:dyDescent="0.15">
      <c r="A40" s="339"/>
      <c r="B40" s="340"/>
      <c r="C40" s="340"/>
      <c r="D40" s="340"/>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1"/>
    </row>
    <row r="41" spans="1:30" x14ac:dyDescent="0.15">
      <c r="A41" s="339"/>
      <c r="B41" s="340"/>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1"/>
    </row>
    <row r="42" spans="1:30" x14ac:dyDescent="0.15">
      <c r="A42" s="339"/>
      <c r="B42" s="340"/>
      <c r="C42" s="340"/>
      <c r="D42" s="340"/>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41"/>
    </row>
    <row r="43" spans="1:30" x14ac:dyDescent="0.15">
      <c r="A43" s="339"/>
      <c r="B43" s="340"/>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41"/>
    </row>
    <row r="44" spans="1:30" x14ac:dyDescent="0.15">
      <c r="A44" s="339"/>
      <c r="B44" s="340"/>
      <c r="C44" s="340"/>
      <c r="D44" s="340"/>
      <c r="E44" s="340"/>
      <c r="F44" s="340"/>
      <c r="G44" s="340"/>
      <c r="H44" s="340"/>
      <c r="I44" s="340"/>
      <c r="J44" s="340"/>
      <c r="K44" s="340"/>
      <c r="L44" s="340"/>
      <c r="M44" s="340"/>
      <c r="N44" s="340"/>
      <c r="O44" s="340"/>
      <c r="P44" s="340"/>
      <c r="Q44" s="340"/>
      <c r="R44" s="340"/>
      <c r="S44" s="340"/>
      <c r="T44" s="340"/>
      <c r="U44" s="340"/>
      <c r="V44" s="340"/>
      <c r="W44" s="340"/>
      <c r="X44" s="340"/>
      <c r="Y44" s="340"/>
      <c r="Z44" s="340"/>
      <c r="AA44" s="340"/>
      <c r="AB44" s="340"/>
      <c r="AC44" s="340"/>
      <c r="AD44" s="341"/>
    </row>
    <row r="45" spans="1:30" x14ac:dyDescent="0.15">
      <c r="A45" s="339"/>
      <c r="B45" s="340"/>
      <c r="C45" s="340"/>
      <c r="D45" s="340"/>
      <c r="E45" s="340"/>
      <c r="F45" s="340"/>
      <c r="G45" s="340"/>
      <c r="H45" s="340"/>
      <c r="I45" s="340"/>
      <c r="J45" s="340"/>
      <c r="K45" s="340"/>
      <c r="L45" s="340"/>
      <c r="M45" s="340"/>
      <c r="N45" s="340"/>
      <c r="O45" s="340"/>
      <c r="P45" s="340"/>
      <c r="Q45" s="340"/>
      <c r="R45" s="340"/>
      <c r="S45" s="340"/>
      <c r="T45" s="340"/>
      <c r="U45" s="340"/>
      <c r="V45" s="340"/>
      <c r="W45" s="340"/>
      <c r="X45" s="340"/>
      <c r="Y45" s="340"/>
      <c r="Z45" s="340"/>
      <c r="AA45" s="340"/>
      <c r="AB45" s="340"/>
      <c r="AC45" s="340"/>
      <c r="AD45" s="341"/>
    </row>
    <row r="46" spans="1:30" x14ac:dyDescent="0.15">
      <c r="A46" s="339"/>
      <c r="B46" s="340"/>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41"/>
    </row>
    <row r="47" spans="1:30" x14ac:dyDescent="0.15">
      <c r="A47" s="339"/>
      <c r="B47" s="340"/>
      <c r="C47" s="340"/>
      <c r="D47" s="340"/>
      <c r="E47" s="340"/>
      <c r="F47" s="340"/>
      <c r="G47" s="340"/>
      <c r="H47" s="340"/>
      <c r="I47" s="340"/>
      <c r="J47" s="340"/>
      <c r="K47" s="340"/>
      <c r="L47" s="340"/>
      <c r="M47" s="340"/>
      <c r="N47" s="340"/>
      <c r="O47" s="340"/>
      <c r="P47" s="340"/>
      <c r="Q47" s="340"/>
      <c r="R47" s="340"/>
      <c r="S47" s="340"/>
      <c r="T47" s="340"/>
      <c r="U47" s="340"/>
      <c r="V47" s="340"/>
      <c r="W47" s="340"/>
      <c r="X47" s="340"/>
      <c r="Y47" s="340"/>
      <c r="Z47" s="340"/>
      <c r="AA47" s="340"/>
      <c r="AB47" s="340"/>
      <c r="AC47" s="340"/>
      <c r="AD47" s="341"/>
    </row>
    <row r="48" spans="1:30" x14ac:dyDescent="0.15">
      <c r="A48" s="339"/>
      <c r="B48" s="340"/>
      <c r="C48" s="340"/>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1"/>
    </row>
    <row r="49" spans="1:30" x14ac:dyDescent="0.15">
      <c r="A49" s="339"/>
      <c r="B49" s="340"/>
      <c r="C49" s="340"/>
      <c r="D49" s="340"/>
      <c r="E49" s="340"/>
      <c r="F49" s="340"/>
      <c r="G49" s="340"/>
      <c r="H49" s="340"/>
      <c r="I49" s="340"/>
      <c r="J49" s="340"/>
      <c r="K49" s="340"/>
      <c r="L49" s="340"/>
      <c r="M49" s="340"/>
      <c r="N49" s="340"/>
      <c r="O49" s="340"/>
      <c r="P49" s="340"/>
      <c r="Q49" s="340"/>
      <c r="R49" s="340"/>
      <c r="S49" s="340"/>
      <c r="T49" s="340"/>
      <c r="U49" s="340"/>
      <c r="V49" s="340"/>
      <c r="W49" s="340"/>
      <c r="X49" s="340"/>
      <c r="Y49" s="340"/>
      <c r="Z49" s="340"/>
      <c r="AA49" s="340"/>
      <c r="AB49" s="340"/>
      <c r="AC49" s="340"/>
      <c r="AD49" s="341"/>
    </row>
    <row r="50" spans="1:30" x14ac:dyDescent="0.15">
      <c r="A50" s="339"/>
      <c r="B50" s="340"/>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1"/>
    </row>
    <row r="51" spans="1:30" x14ac:dyDescent="0.15">
      <c r="A51" s="339"/>
      <c r="B51" s="340"/>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41"/>
    </row>
    <row r="52" spans="1:30" x14ac:dyDescent="0.15">
      <c r="A52" s="339"/>
      <c r="B52" s="340"/>
      <c r="C52" s="340"/>
      <c r="D52" s="340"/>
      <c r="E52" s="340"/>
      <c r="F52" s="340"/>
      <c r="G52" s="340"/>
      <c r="H52" s="340"/>
      <c r="I52" s="340"/>
      <c r="J52" s="340"/>
      <c r="K52" s="340"/>
      <c r="L52" s="340"/>
      <c r="M52" s="340"/>
      <c r="N52" s="340"/>
      <c r="O52" s="340"/>
      <c r="P52" s="340"/>
      <c r="Q52" s="340"/>
      <c r="R52" s="340"/>
      <c r="S52" s="340"/>
      <c r="T52" s="340"/>
      <c r="U52" s="340"/>
      <c r="V52" s="340"/>
      <c r="W52" s="340"/>
      <c r="X52" s="340"/>
      <c r="Y52" s="340"/>
      <c r="Z52" s="340"/>
      <c r="AA52" s="340"/>
      <c r="AB52" s="340"/>
      <c r="AC52" s="340"/>
      <c r="AD52" s="341"/>
    </row>
    <row r="53" spans="1:30" x14ac:dyDescent="0.15">
      <c r="A53" s="339"/>
      <c r="B53" s="340"/>
      <c r="C53" s="340"/>
      <c r="D53" s="340"/>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1"/>
    </row>
    <row r="54" spans="1:30" x14ac:dyDescent="0.15">
      <c r="A54" s="339"/>
      <c r="B54" s="340"/>
      <c r="C54" s="340"/>
      <c r="D54" s="340"/>
      <c r="E54" s="340"/>
      <c r="F54" s="340"/>
      <c r="G54" s="340"/>
      <c r="H54" s="340"/>
      <c r="I54" s="340"/>
      <c r="J54" s="340"/>
      <c r="K54" s="340"/>
      <c r="L54" s="340"/>
      <c r="M54" s="340"/>
      <c r="N54" s="340"/>
      <c r="O54" s="340"/>
      <c r="P54" s="340"/>
      <c r="Q54" s="340"/>
      <c r="R54" s="340"/>
      <c r="S54" s="340"/>
      <c r="T54" s="340"/>
      <c r="U54" s="340"/>
      <c r="V54" s="340"/>
      <c r="W54" s="340"/>
      <c r="X54" s="340"/>
      <c r="Y54" s="340"/>
      <c r="Z54" s="340"/>
      <c r="AA54" s="340"/>
      <c r="AB54" s="340"/>
      <c r="AC54" s="340"/>
      <c r="AD54" s="341"/>
    </row>
    <row r="55" spans="1:30" x14ac:dyDescent="0.15">
      <c r="A55" s="339"/>
      <c r="B55" s="340"/>
      <c r="C55" s="340"/>
      <c r="D55" s="340"/>
      <c r="E55" s="340"/>
      <c r="F55" s="340"/>
      <c r="G55" s="340"/>
      <c r="H55" s="340"/>
      <c r="I55" s="340"/>
      <c r="J55" s="340"/>
      <c r="K55" s="340"/>
      <c r="L55" s="340"/>
      <c r="M55" s="340"/>
      <c r="N55" s="340"/>
      <c r="O55" s="340"/>
      <c r="P55" s="340"/>
      <c r="Q55" s="340"/>
      <c r="R55" s="340"/>
      <c r="S55" s="340"/>
      <c r="T55" s="340"/>
      <c r="U55" s="340"/>
      <c r="V55" s="340"/>
      <c r="W55" s="340"/>
      <c r="X55" s="340"/>
      <c r="Y55" s="340"/>
      <c r="Z55" s="340"/>
      <c r="AA55" s="340"/>
      <c r="AB55" s="340"/>
      <c r="AC55" s="340"/>
      <c r="AD55" s="341"/>
    </row>
    <row r="56" spans="1:30" x14ac:dyDescent="0.15">
      <c r="A56" s="339"/>
      <c r="B56" s="340"/>
      <c r="C56" s="340"/>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1"/>
    </row>
    <row r="57" spans="1:30" x14ac:dyDescent="0.15">
      <c r="A57" s="339"/>
      <c r="B57" s="340"/>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41"/>
    </row>
    <row r="58" spans="1:30" x14ac:dyDescent="0.15">
      <c r="A58" s="37"/>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9"/>
    </row>
  </sheetData>
  <mergeCells count="4">
    <mergeCell ref="A4:AD4"/>
    <mergeCell ref="A6:AD27"/>
    <mergeCell ref="A30:AD30"/>
    <mergeCell ref="A32:AD57"/>
  </mergeCells>
  <phoneticPr fontId="2"/>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使い方</vt:lpstr>
      <vt:lpstr>年次有給休暇取得管理台帳</vt:lpstr>
      <vt:lpstr>労使協定例（計画的付与）</vt:lpstr>
      <vt:lpstr>労使協定例（時間単位） </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空　武嗣</dc:creator>
  <cp:lastModifiedBy>牧野　時枝</cp:lastModifiedBy>
  <cp:lastPrinted>2018-03-22T00:51:51Z</cp:lastPrinted>
  <dcterms:created xsi:type="dcterms:W3CDTF">2017-08-09T09:16:53Z</dcterms:created>
  <dcterms:modified xsi:type="dcterms:W3CDTF">2018-03-29T07:00:30Z</dcterms:modified>
</cp:coreProperties>
</file>